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Page de garde" sheetId="1" r:id="rId4"/>
    <sheet name="DPGF" sheetId="2" r:id="rId5"/>
    <sheet name="Paramètres" sheetId="3" r:id="rId6"/>
    <sheet name="Version" sheetId="4" r:id="rId7"/>
    <sheet name="Coordonnées Entreprise" sheetId="5" r:id="rId8"/>
    <sheet name="Prestations supplémentaires" sheetId="6" r:id="rId9"/>
  </sheets>
</workbook>
</file>

<file path=xl/sharedStrings.xml><?xml version="1.0" encoding="utf-8"?>
<sst xmlns="http://schemas.openxmlformats.org/spreadsheetml/2006/main" uniqueCount="315">
  <si>
    <r>
      <rPr>
        <sz val="14"/>
        <color indexed="8"/>
        <rFont val="Arial"/>
      </rPr>
      <t xml:space="preserve">Réalisation du clos couvert 
</t>
    </r>
    <r>
      <rPr>
        <sz val="14"/>
        <color indexed="8"/>
        <rFont val="Arial"/>
      </rPr>
      <t>Bâtiment SAINT LOUIS - Site Anciennes Papeteries du Souche à ANOULD (88)</t>
    </r>
  </si>
  <si>
    <t>MAITRE D'OUVRAGE
Établissement Public Foncier de Grand Est
Rue Robert Blum
BP 245
54701 PONT-À-MOUSSON CEDEX</t>
  </si>
  <si>
    <r>
      <rPr>
        <b val="1"/>
        <sz val="14"/>
        <color indexed="8"/>
        <rFont val="Arial"/>
      </rPr>
      <t>Lot n°02</t>
    </r>
  </si>
  <si>
    <r>
      <rPr>
        <b val="1"/>
        <sz val="14"/>
        <color indexed="8"/>
        <rFont val="Arial"/>
      </rPr>
      <t xml:space="preserve">GROS OEUVRE / RAVALEMENT FACADES / TERRASSEMENTS  </t>
    </r>
  </si>
  <si>
    <r>
      <rPr>
        <sz val="14"/>
        <color indexed="8"/>
        <rFont val="Arial"/>
      </rPr>
      <t>DPGF</t>
    </r>
  </si>
  <si>
    <t>ARCHITECTE : 
    GROUPEMENT HEINRICH VON SPONECK &amp; ALBERT ABUT ARCHITECTURE
    9 rue Legraverend
    75012 PARIS
    Tél : 03 43 42 31 44</t>
  </si>
  <si>
    <t>Dossier</t>
  </si>
  <si>
    <r>
      <rPr>
        <sz val="10"/>
        <color indexed="8"/>
        <rFont val="Arial"/>
      </rPr>
      <t>88.1227</t>
    </r>
  </si>
  <si>
    <t>Date</t>
  </si>
  <si>
    <r>
      <rPr>
        <sz val="10"/>
        <color indexed="8"/>
        <rFont val="Arial"/>
      </rPr>
      <t>20/02/2024</t>
    </r>
  </si>
  <si>
    <t>Phase</t>
  </si>
  <si>
    <r>
      <rPr>
        <sz val="10"/>
        <color indexed="8"/>
        <rFont val="Arial"/>
      </rPr>
      <t xml:space="preserve">DCE Provisoire </t>
    </r>
  </si>
  <si>
    <t>Indice</t>
  </si>
  <si>
    <r>
      <rPr>
        <sz val="10"/>
        <color indexed="8"/>
        <rFont val="Arial"/>
      </rPr>
      <t>A</t>
    </r>
  </si>
  <si>
    <t>NIV</t>
  </si>
  <si>
    <t>CODE</t>
  </si>
  <si>
    <t>TITRE1</t>
  </si>
  <si>
    <t>M1</t>
  </si>
  <si>
    <t>M2</t>
  </si>
  <si>
    <t>U</t>
  </si>
  <si>
    <t>QTE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</si>
  <si>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</si>
  <si>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</si>
  <si>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</si>
  <si>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</si>
  <si>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</si>
  <si>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</si>
  <si>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</si>
  <si>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</si>
  <si>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</si>
  <si>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</si>
  <si>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</si>
  <si>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</si>
  <si>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</si>
  <si>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</si>
  <si>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</si>
  <si>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</si>
  <si>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</si>
  <si>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</si>
  <si>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</si>
  <si>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</si>
  <si>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</si>
  <si>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n°02</t>
  </si>
  <si>
    <t xml:space="preserve">GROS OEUVRE / RAVALEMENT FACADES / TERRASSEMENTS  </t>
  </si>
  <si>
    <t>3.&amp;</t>
  </si>
  <si>
    <t>DESCRIPTION DES OUVRAGES ECHAFAUDAGES</t>
  </si>
  <si>
    <t>5.1</t>
  </si>
  <si>
    <t>Échafaudage tubulaire</t>
  </si>
  <si>
    <t>9.T</t>
  </si>
  <si>
    <t>9.UMOD</t>
  </si>
  <si>
    <t xml:space="preserve">Mode de métré : au m² de façades développées </t>
  </si>
  <si>
    <t>9.L</t>
  </si>
  <si>
    <t xml:space="preserve">Localisation : ensemble des façades du bâtiment SAINT LOUIS
</t>
  </si>
  <si>
    <t>9.M.Z</t>
  </si>
  <si>
    <t>9.&amp;</t>
  </si>
  <si>
    <t>5.2</t>
  </si>
  <si>
    <t>Tour indépendante d'accès</t>
  </si>
  <si>
    <t>FT</t>
  </si>
  <si>
    <t>Mode de métré : au forfait</t>
  </si>
  <si>
    <t xml:space="preserve">Localisation : ensemble des façades du bâtiment SAINT LOUIS 
</t>
  </si>
  <si>
    <t>5.3</t>
  </si>
  <si>
    <t xml:space="preserve">Adaptation de l'échafaudage </t>
  </si>
  <si>
    <t>Mode de métré : à forfait</t>
  </si>
  <si>
    <t xml:space="preserve">Localisation : ensemble des façades, adaptation pour mise en oeuvre de la passerelle en façade OUEST
</t>
  </si>
  <si>
    <t>3.T</t>
  </si>
  <si>
    <t>DESCRIPTION DES OUVRAGES</t>
  </si>
  <si>
    <t>6.1</t>
  </si>
  <si>
    <t xml:space="preserve">INSTALLATION DE CHANTIER </t>
  </si>
  <si>
    <t>6.1.1</t>
  </si>
  <si>
    <t>Installation de chantier</t>
  </si>
  <si>
    <t>8.T</t>
  </si>
  <si>
    <t>6.1.1.1</t>
  </si>
  <si>
    <t>Panneau réglementaire d'affichage et de chantier</t>
  </si>
  <si>
    <t xml:space="preserve">Localisation : à définir </t>
  </si>
  <si>
    <t>6.1.1.2</t>
  </si>
  <si>
    <t>Frais d’Installation et repli de chantier</t>
  </si>
  <si>
    <t xml:space="preserve">Localisation : pour l'ensemble du chantier
</t>
  </si>
  <si>
    <t>6.1.1.3</t>
  </si>
  <si>
    <t>Demande de branchements et raccordements (électrique, AEP, etc)</t>
  </si>
  <si>
    <t>8.&amp;</t>
  </si>
  <si>
    <t>4.&amp;</t>
  </si>
  <si>
    <t>6.2</t>
  </si>
  <si>
    <t xml:space="preserve">CONSTAT HUISSIER </t>
  </si>
  <si>
    <t>6.2.1</t>
  </si>
  <si>
    <t>Constat préalable par huissier et en fin de chantier</t>
  </si>
  <si>
    <t xml:space="preserve">Mode de métré : forfait </t>
  </si>
  <si>
    <t>6.3</t>
  </si>
  <si>
    <t xml:space="preserve">TRAIT NIVEAU </t>
  </si>
  <si>
    <t>6.3.1</t>
  </si>
  <si>
    <t>Trait de niveau</t>
  </si>
  <si>
    <t>6.4</t>
  </si>
  <si>
    <t xml:space="preserve">CONFORTEMENT MAGASIN GENERAL </t>
  </si>
  <si>
    <t>4.T</t>
  </si>
  <si>
    <t>6.4.1</t>
  </si>
  <si>
    <t xml:space="preserve">Poutres provisoires </t>
  </si>
  <si>
    <t xml:space="preserve">Mode de métré : au forfait pour l'ensemble - Bâtiment MG - Suivant plan CS2L_CM01 - Ind B  </t>
  </si>
  <si>
    <t xml:space="preserve">Localisation : Magasin Général 
</t>
  </si>
  <si>
    <t>6.4.2</t>
  </si>
  <si>
    <t xml:space="preserve">Rejointoiement et couronnement béton </t>
  </si>
  <si>
    <t>6.5</t>
  </si>
  <si>
    <t xml:space="preserve">GROS OEUVRE </t>
  </si>
  <si>
    <t>6.5.1</t>
  </si>
  <si>
    <t>Fosses de drainage EP en béton</t>
  </si>
  <si>
    <t xml:space="preserve">Mode de métré : au ml tout confondu </t>
  </si>
  <si>
    <t xml:space="preserve">Localisation : fosses de drainage des EP en façades Nord et Sud suivant plans HVS AAA
</t>
  </si>
  <si>
    <t>6.5.2</t>
  </si>
  <si>
    <t>Réservations pour traversées consoles passerelle</t>
  </si>
  <si>
    <t xml:space="preserve">Mode de métré : à l'unité </t>
  </si>
  <si>
    <t xml:space="preserve">Localisation : en façade OUEST 
</t>
  </si>
  <si>
    <t>6.5.3</t>
  </si>
  <si>
    <t xml:space="preserve">CREATION et/ou MODIFICATIONS DE BAIES  DANS MURS BA </t>
  </si>
  <si>
    <t>8.UMOD</t>
  </si>
  <si>
    <t xml:space="preserve">Mode de métré : à l'unité d’ouvrage suivant dimensions et types </t>
  </si>
  <si>
    <t>8.L</t>
  </si>
  <si>
    <t xml:space="preserve">Localisation : suivant plans de repérages HVS AAA joint au présent CCTP
</t>
  </si>
  <si>
    <t>6.5.3.1</t>
  </si>
  <si>
    <t>Forfait pour reconstitution soubassement / allège / dallage</t>
  </si>
  <si>
    <t xml:space="preserve">Localisation : façade EST entre 20 et 21 et entre 00 et 05, en façades NORD et SUD, en façade OUEST entre les files 05 et 09
 suivant plans HVS AAA 
</t>
  </si>
  <si>
    <t>6.5.3.2</t>
  </si>
  <si>
    <t>Forfait pour reconstitution allège</t>
  </si>
  <si>
    <t xml:space="preserve">Localisation : façade NORD entre E et D suivant plans HVS AAA 
</t>
  </si>
  <si>
    <t>6.5.3.3</t>
  </si>
  <si>
    <t xml:space="preserve">Forfait pour démolition allège pour création d'une porte </t>
  </si>
  <si>
    <t xml:space="preserve">Localisation : suivant plans HVS AAA 
en façade EST : entre files 10 et 12 et entre files 07 et 08
en façade OUEST  : entre files 10 et 12 et entre files 18 et 19
</t>
  </si>
  <si>
    <t>6.5.3.4</t>
  </si>
  <si>
    <t xml:space="preserve">Forfait pour création des SAS </t>
  </si>
  <si>
    <t xml:space="preserve">Localisation : suivant plans HVS AAA 
en façade EST : entre files G et H en files 10 et 12
en façade OUEST  : entre files A et B en files 10 et 12
</t>
  </si>
  <si>
    <t>6.5.3.5</t>
  </si>
  <si>
    <t xml:space="preserve">Forfait pour obturation provisoire chantier </t>
  </si>
  <si>
    <t xml:space="preserve">Localisation : suivant plans HVS AAA 
en façade EST  et OUEST : entre files 10 et 12 
</t>
  </si>
  <si>
    <t>6.5.3.6</t>
  </si>
  <si>
    <t xml:space="preserve">Forfait pour obturation de baies </t>
  </si>
  <si>
    <t xml:space="preserve">Localisation : façades OUEST , EST et NORD suivant plans HVS AAA 
</t>
  </si>
  <si>
    <t>6.5.4</t>
  </si>
  <si>
    <t xml:space="preserve">CREATION et/ou MODIFICATIONS DE DALLES/ESCALIERS BETON ARME </t>
  </si>
  <si>
    <t xml:space="preserve">Localisation : suivant plans de repérages HVS AAA 
</t>
  </si>
  <si>
    <t>6.5.4.1</t>
  </si>
  <si>
    <t xml:space="preserve">Forfait pour création Entrée secondaire OUEST  </t>
  </si>
  <si>
    <t xml:space="preserve">Mode de métré : au forfait pour l'ensemble </t>
  </si>
  <si>
    <t xml:space="preserve">Localisation : façade OUEST dans l'emprise des files 10/12_A/B
suivant plans HVS AAA 
</t>
  </si>
  <si>
    <t>6.5.4.2</t>
  </si>
  <si>
    <t xml:space="preserve">Forfait pour création ESCALIER façade OUEST   </t>
  </si>
  <si>
    <t>6.6</t>
  </si>
  <si>
    <t>RAVALEMENT DE FACADES</t>
  </si>
  <si>
    <t>6.6.1</t>
  </si>
  <si>
    <t xml:space="preserve">Lavage des façades </t>
  </si>
  <si>
    <t>Mode de métré : au m²</t>
  </si>
  <si>
    <t xml:space="preserve">Localisation : toutes les façades 
</t>
  </si>
  <si>
    <t>6.6.2</t>
  </si>
  <si>
    <t xml:space="preserve">Mise à nu des façades </t>
  </si>
  <si>
    <t xml:space="preserve">Localisation : ensemble des façades
</t>
  </si>
  <si>
    <t>6.6.3</t>
  </si>
  <si>
    <t>Réparation au droit des anciens cadres de châssis et portes</t>
  </si>
  <si>
    <t>6.6.4</t>
  </si>
  <si>
    <t xml:space="preserve">Réparation parements courants des façades </t>
  </si>
  <si>
    <t>6.6.5</t>
  </si>
  <si>
    <t>Peinture sur ouvrage béton</t>
  </si>
  <si>
    <t xml:space="preserve">Localisation : tous les appuis de fenêtres débordants et apparents, les tableaux de fenêtre et sous-face linteaux  - voir DETAIL C2 page 310 établi par l'architecte HVS AAA
</t>
  </si>
  <si>
    <t>6.6.6</t>
  </si>
  <si>
    <t xml:space="preserve">Enduit de finition à la chaux sur maçonneries et bétons anciens </t>
  </si>
  <si>
    <t xml:space="preserve">Mode de métré : au m²
</t>
  </si>
  <si>
    <t xml:space="preserve">Localisation : sur tous les parements de façades non revêtus et non prévus en peinture y compris sur les ouvrages de drainage EP en béton  Hormis les façades prévues habillées de panneaux ciment 
</t>
  </si>
  <si>
    <t>6.8</t>
  </si>
  <si>
    <t xml:space="preserve">VRD </t>
  </si>
  <si>
    <t>6.8.1</t>
  </si>
  <si>
    <t>Débroussaillage de la parcelle</t>
  </si>
  <si>
    <t xml:space="preserve">Localisation : Dans l'emprise des Terrassements à effectuer au SUD du  Bâtiment SL - Suivant plan de repérages HVS AAA 
</t>
  </si>
  <si>
    <t>6.8.2</t>
  </si>
  <si>
    <t xml:space="preserve">Décapage de terre végétale </t>
  </si>
  <si>
    <t xml:space="preserve">Localisation : sur l'emprise des terrassements en pleine masse au SUD du  Bâtiment SL - Suivant plan de repérages HVS AAA 
</t>
  </si>
  <si>
    <t>6.8.3</t>
  </si>
  <si>
    <t>Terrassements en pleine masse</t>
  </si>
  <si>
    <t>6.8.3.1</t>
  </si>
  <si>
    <t>Emprises voiries, parkings  et trottoirs</t>
  </si>
  <si>
    <t>M3</t>
  </si>
  <si>
    <t>Mode de métré : au M3</t>
  </si>
  <si>
    <t xml:space="preserve">Localisation : pleine masse pour l'ensemble des voiries, stationnement, espaces verts - Pour  4 180,000 M3
</t>
  </si>
  <si>
    <t>6.8.4</t>
  </si>
  <si>
    <t>Couche anti-contaminante</t>
  </si>
  <si>
    <t xml:space="preserve">Localisation : sous l'emprise de la pleine masse  y compris majorations
 </t>
  </si>
  <si>
    <t>6.8.5</t>
  </si>
  <si>
    <t>Remblaiement pour plate-formes</t>
  </si>
  <si>
    <t>6.8.5.1</t>
  </si>
  <si>
    <t xml:space="preserve">Couche de forme  </t>
  </si>
  <si>
    <t xml:space="preserve">Localisation :  au SUD du  Bâtiment SL - Suivant plan de repérages HVS AAA 
</t>
  </si>
  <si>
    <t>6.8.5.2</t>
  </si>
  <si>
    <t xml:space="preserve">Couche d'assise - Fondation </t>
  </si>
  <si>
    <t>6.8.5.3</t>
  </si>
  <si>
    <t>Couche d'assise - Base</t>
  </si>
  <si>
    <t>6.8.5.4</t>
  </si>
  <si>
    <t>Purges ponctuelles</t>
  </si>
  <si>
    <t>Mode de métré : au m³ - (quantité prévisionnelle 100 m3 )</t>
  </si>
  <si>
    <t xml:space="preserve">Localisation : inconnue
 </t>
  </si>
  <si>
    <t>6.8.6</t>
  </si>
  <si>
    <t>Essais à la plaque après remblais</t>
  </si>
  <si>
    <t xml:space="preserve">Localisation : l'ensemble des remblais
 </t>
  </si>
  <si>
    <t>6.8.7</t>
  </si>
  <si>
    <t xml:space="preserve">PM - Stockage temporaire des terres excavées </t>
  </si>
  <si>
    <t>T</t>
  </si>
  <si>
    <t xml:space="preserve"> Variante</t>
  </si>
  <si>
    <t>Mode de métré : au m3</t>
  </si>
  <si>
    <t xml:space="preserve">Localisation : à la demande en chantier 
 </t>
  </si>
  <si>
    <t>6.8.8</t>
  </si>
  <si>
    <t xml:space="preserve">PM - Caractérisation des déblais en vue de leur élimination en filière </t>
  </si>
  <si>
    <t xml:space="preserve">Mode de métré : à l'analyse </t>
  </si>
  <si>
    <t>6.8.9</t>
  </si>
  <si>
    <t xml:space="preserve">PM - Évacuation des déblais en filière </t>
  </si>
  <si>
    <t xml:space="preserve">Mode de métré : à la tonne </t>
  </si>
  <si>
    <t>6.9</t>
  </si>
  <si>
    <t xml:space="preserve">VARIANTE OBLIGATOIRE </t>
  </si>
  <si>
    <t>6.9.1</t>
  </si>
  <si>
    <t xml:space="preserve">Suppression du poste 6.7.1 - Bardage en fibres ciment </t>
  </si>
  <si>
    <t xml:space="preserve">Localisation : suivant les plans HVS AAA - Façades NORD - OUEST et EST 
</t>
  </si>
  <si>
    <t>6.9.2</t>
  </si>
  <si>
    <t xml:space="preserve">RECAPITULATIF
Lot n°02 GROS OEUVRE / RAVALEMENT FACADES / TERRASSEMENTS  </t>
  </si>
  <si>
    <t>RECAPITULATIF DES CHAPITRES</t>
  </si>
  <si>
    <t>5 - DESCRIPTION DES OUVRAGES ECHAFAUDAGES</t>
  </si>
  <si>
    <t>6 - DESCRIPTION DES OUVRAGES</t>
  </si>
  <si>
    <t>- 6.1 - INSTALLATION DE CHANTIER</t>
  </si>
  <si>
    <t>- 6.2 - CONSTAT HUISSIER</t>
  </si>
  <si>
    <t>- 6.3 - TRAIT NIVEAU</t>
  </si>
  <si>
    <t>- 6.4 - CONFORTEMENT MAGASIN GENERAL</t>
  </si>
  <si>
    <t>- 6.5 - GROS OEUVRE</t>
  </si>
  <si>
    <t>- 6.6 - RAVALEMENT DE FACADES</t>
  </si>
  <si>
    <t>- 6.8 - VRD</t>
  </si>
  <si>
    <t xml:space="preserve">Total du lot GROS OEUVRE / RAVALEMENT FACADES / TERRASSEMENTS  </t>
  </si>
  <si>
    <t>Total H.T. :</t>
  </si>
  <si>
    <t>Total T.V.A. (0%) :</t>
  </si>
  <si>
    <t>Total T.T.C. :</t>
  </si>
  <si>
    <t xml:space="preserve">Soit en toutes lettres TTC : </t>
  </si>
  <si>
    <r>
      <rPr>
        <sz val="8"/>
        <color indexed="8"/>
        <rFont val="Arial"/>
      </rPr>
      <t xml:space="preserve">Zéro euro </t>
    </r>
  </si>
  <si>
    <t>RECAPITULATIF PSE</t>
  </si>
  <si>
    <t xml:space="preserve"> PSE 2 : PSE 02 - Lettrage en façade</t>
  </si>
  <si>
    <t xml:space="preserve"> 	 Plus-value pour lettrage engravé/moulé en lieu et place des impressions prévues ci-avant </t>
  </si>
  <si>
    <t>Sous-total PSE 2 : PSE 02 - Lettrage en façade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</si>
  <si>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</si>
  <si>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</si>
  <si>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</si>
  <si>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</si>
  <si>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</si>
  <si>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</si>
  <si>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</si>
  <si>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 xml:space="preserve">Zéro euro </t>
  </si>
  <si>
    <t>1.</t>
  </si>
  <si>
    <t>Titre du document :</t>
  </si>
  <si>
    <t>DPGF</t>
  </si>
  <si>
    <t>2.</t>
  </si>
  <si>
    <t>Titre du dossier :</t>
  </si>
  <si>
    <t>Réalisation du clos couvert 
Bâtiment SAINT LOUIS - Site Anciennes Papeteries du Souche à ANOULD (88)</t>
  </si>
  <si>
    <t>3.</t>
  </si>
  <si>
    <t>Code du dossier</t>
  </si>
  <si>
    <t>88.1227</t>
  </si>
  <si>
    <t>4.</t>
  </si>
  <si>
    <t>Code du lot / des lots :</t>
  </si>
  <si>
    <t>5.</t>
  </si>
  <si>
    <t>Titre du lot / des lots :</t>
  </si>
  <si>
    <t>6.</t>
  </si>
  <si>
    <t>Date de valeur du lot / des lots :</t>
  </si>
  <si>
    <t>20/02/2024</t>
  </si>
  <si>
    <t>7.</t>
  </si>
  <si>
    <t>Phase :</t>
  </si>
  <si>
    <t xml:space="preserve">DCE Provisoire </t>
  </si>
  <si>
    <t>8.</t>
  </si>
  <si>
    <t>Indice :</t>
  </si>
  <si>
    <t>A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</si>
  <si>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</si>
  <si>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</si>
  <si>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</si>
  <si>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</si>
  <si>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10.</t>
  </si>
  <si>
    <t>Rue du dossier</t>
  </si>
  <si>
    <t xml:space="preserve">rue des Papeteries </t>
  </si>
  <si>
    <t>11.</t>
  </si>
  <si>
    <t>Code postal et ville du dossier</t>
  </si>
  <si>
    <t>88650 ANOULD</t>
  </si>
  <si>
    <t>12.</t>
  </si>
  <si>
    <t>Parcelle du dossier</t>
  </si>
  <si>
    <t xml:space="preserve">zéro </t>
  </si>
  <si>
    <t xml:space="preserve">euro </t>
  </si>
  <si>
    <t xml:space="preserve"> </t>
  </si>
  <si>
    <t xml:space="preserve">cents </t>
  </si>
  <si>
    <r>
      <rPr>
        <sz val="8"/>
        <color indexed="8"/>
        <rFont val="Arial"/>
      </rPr>
      <t xml:space="preserve">zéro euro </t>
    </r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</si>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</sst>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5">
    <numFmt numFmtId="0" formatCode="General"/>
    <numFmt numFmtId="59" formatCode="#,##0.000"/>
    <numFmt numFmtId="60" formatCode="#,##0.00&quot; &quot;[$€-2];&quot;-&quot;#,##0.00&quot; &quot;[$€-2]"/>
    <numFmt numFmtId="61" formatCode="00000"/>
    <numFmt numFmtId="62" formatCode="##&quot; &quot;##&quot; &quot;##&quot; &quot;##&quot; &quot;#0"/>
  </numFmts>
  <fonts count="18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sz val="8"/>
      <color indexed="8"/>
      <name val="Arial"/>
    </font>
    <font>
      <sz val="14"/>
      <color indexed="8"/>
      <name val="Arial"/>
    </font>
    <font>
      <b val="1"/>
      <sz val="9"/>
      <color indexed="8"/>
      <name val="Arial"/>
    </font>
    <font>
      <b val="1"/>
      <sz val="14"/>
      <color indexed="8"/>
      <name val="Arial"/>
    </font>
    <font>
      <sz val="7"/>
      <color indexed="8"/>
      <name val="Arial"/>
    </font>
    <font>
      <sz val="10"/>
      <color indexed="8"/>
      <name val="Arial"/>
    </font>
    <font>
      <b val="1"/>
      <u val="single"/>
      <sz val="12"/>
      <color indexed="8"/>
      <name val="Arial"/>
    </font>
    <font>
      <sz val="6"/>
      <color indexed="8"/>
      <name val="Arial"/>
    </font>
    <font>
      <b val="1"/>
      <sz val="8"/>
      <color indexed="8"/>
      <name val="Arial"/>
    </font>
    <font>
      <i val="1"/>
      <sz val="8"/>
      <color indexed="8"/>
      <name val="Arial"/>
    </font>
    <font>
      <b val="1"/>
      <sz val="11"/>
      <color indexed="8"/>
      <name val="Arial"/>
    </font>
    <font>
      <b val="1"/>
      <sz val="12"/>
      <color indexed="8"/>
      <name val="Arial"/>
    </font>
    <font>
      <sz val="11"/>
      <color indexed="8"/>
      <name val="Arial"/>
    </font>
    <font>
      <b val="1"/>
      <sz val="10"/>
      <color indexed="8"/>
      <name val="Arial"/>
    </font>
    <font>
      <sz val="9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</fills>
  <borders count="74">
    <border>
      <left/>
      <right/>
      <top/>
      <bottom/>
      <diagonal/>
    </border>
    <border>
      <left style="thin">
        <color indexed="9"/>
      </left>
      <right style="thin">
        <color indexed="8"/>
      </right>
      <top style="thin">
        <color indexed="9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9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8"/>
      </bottom>
      <diagonal/>
    </border>
    <border>
      <left/>
      <right/>
      <top style="thin">
        <color indexed="9"/>
      </top>
      <bottom style="thin">
        <color indexed="8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9"/>
      </left>
      <right/>
      <top style="thin">
        <color indexed="8"/>
      </top>
      <bottom style="thin">
        <color indexed="8"/>
      </bottom>
      <diagonal/>
    </border>
    <border>
      <left style="thin">
        <color indexed="9"/>
      </left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9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medium">
        <color indexed="8"/>
      </right>
      <top/>
      <bottom style="thin">
        <color indexed="9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9"/>
      </bottom>
      <diagonal/>
    </border>
    <border>
      <left style="medium">
        <color indexed="8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/>
      <bottom style="thick">
        <color indexed="8"/>
      </bottom>
      <diagonal/>
    </border>
    <border>
      <left/>
      <right style="thin">
        <color indexed="9"/>
      </right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 style="thin">
        <color indexed="9"/>
      </right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/>
      <diagonal/>
    </border>
    <border>
      <left/>
      <right style="thin">
        <color indexed="9"/>
      </right>
      <top style="thick">
        <color indexed="8"/>
      </top>
      <bottom/>
      <diagonal/>
    </border>
    <border>
      <left/>
      <right style="thick">
        <color indexed="8"/>
      </right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8"/>
      </bottom>
      <diagonal/>
    </border>
    <border>
      <left style="thin">
        <color indexed="9"/>
      </left>
      <right style="thick">
        <color indexed="8"/>
      </right>
      <top/>
      <bottom/>
      <diagonal/>
    </border>
    <border>
      <left/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ck">
        <color indexed="8"/>
      </right>
      <top/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19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borderId="1" applyNumberFormat="0" applyFont="1" applyFill="0" applyBorder="1" applyAlignment="1" applyProtection="0">
      <alignment vertical="bottom"/>
    </xf>
    <xf numFmtId="0" fontId="3" fillId="2" borderId="2" applyNumberFormat="0" applyFont="1" applyFill="1" applyBorder="1" applyAlignment="1" applyProtection="0">
      <alignment vertical="top" wrapText="1"/>
    </xf>
    <xf numFmtId="0" fontId="3" fillId="2" borderId="3" applyNumberFormat="0" applyFont="1" applyFill="1" applyBorder="1" applyAlignment="1" applyProtection="0">
      <alignment vertical="top" wrapText="1"/>
    </xf>
    <xf numFmtId="0" fontId="3" fillId="3" borderId="3" applyNumberFormat="0" applyFont="1" applyFill="1" applyBorder="1" applyAlignment="1" applyProtection="0">
      <alignment vertical="top" wrapText="1"/>
    </xf>
    <xf numFmtId="0" fontId="3" fillId="3" borderId="4" applyNumberFormat="0" applyFont="1" applyFill="1" applyBorder="1" applyAlignment="1" applyProtection="0">
      <alignment vertical="top" wrapText="1"/>
    </xf>
    <xf numFmtId="0" fontId="0" borderId="5" applyNumberFormat="0" applyFont="1" applyFill="0" applyBorder="1" applyAlignment="1" applyProtection="0">
      <alignment vertical="bottom"/>
    </xf>
    <xf numFmtId="0" fontId="3" fillId="2" borderId="6" applyNumberFormat="0" applyFont="1" applyFill="1" applyBorder="1" applyAlignment="1" applyProtection="0">
      <alignment vertical="top" wrapText="1"/>
    </xf>
    <xf numFmtId="0" fontId="3" fillId="2" borderId="7" applyNumberFormat="0" applyFont="1" applyFill="1" applyBorder="1" applyAlignment="1" applyProtection="0">
      <alignment vertical="top" wrapText="1"/>
    </xf>
    <xf numFmtId="0" fontId="3" fillId="3" borderId="7" applyNumberFormat="0" applyFont="1" applyFill="1" applyBorder="1" applyAlignment="1" applyProtection="0">
      <alignment vertical="top" wrapText="1"/>
    </xf>
    <xf numFmtId="0" fontId="3" fillId="3" borderId="8" applyNumberFormat="0" applyFont="1" applyFill="1" applyBorder="1" applyAlignment="1" applyProtection="0">
      <alignment vertical="top" wrapText="1"/>
    </xf>
    <xf numFmtId="49" fontId="4" fillId="3" borderId="7" applyNumberFormat="1" applyFont="1" applyFill="1" applyBorder="1" applyAlignment="1" applyProtection="0">
      <alignment horizontal="center" vertical="center" wrapText="1"/>
    </xf>
    <xf numFmtId="0" fontId="4" fillId="3" borderId="7" applyNumberFormat="0" applyFont="1" applyFill="1" applyBorder="1" applyAlignment="1" applyProtection="0">
      <alignment horizontal="center" vertical="center" wrapText="1"/>
    </xf>
    <xf numFmtId="49" fontId="5" fillId="3" borderId="7" applyNumberFormat="1" applyFont="1" applyFill="1" applyBorder="1" applyAlignment="1" applyProtection="0">
      <alignment horizontal="left" vertical="top" wrapText="1"/>
    </xf>
    <xf numFmtId="49" fontId="6" fillId="3" borderId="7" applyNumberFormat="1" applyFont="1" applyFill="1" applyBorder="1" applyAlignment="1" applyProtection="0">
      <alignment horizontal="center" vertical="center" wrapText="1"/>
    </xf>
    <xf numFmtId="0" fontId="6" fillId="3" borderId="7" applyNumberFormat="0" applyFont="1" applyFill="1" applyBorder="1" applyAlignment="1" applyProtection="0">
      <alignment horizontal="center" vertical="center" wrapText="1"/>
    </xf>
    <xf numFmtId="0" fontId="6" fillId="3" borderId="9" applyNumberFormat="0" applyFont="1" applyFill="1" applyBorder="1" applyAlignment="1" applyProtection="0">
      <alignment horizontal="center" vertical="center" wrapText="1"/>
    </xf>
    <xf numFmtId="49" fontId="4" fillId="3" borderId="2" applyNumberFormat="1" applyFont="1" applyFill="1" applyBorder="1" applyAlignment="1" applyProtection="0">
      <alignment horizontal="center" vertical="center" wrapText="1"/>
    </xf>
    <xf numFmtId="0" fontId="4" fillId="3" borderId="3" applyNumberFormat="0" applyFont="1" applyFill="1" applyBorder="1" applyAlignment="1" applyProtection="0">
      <alignment horizontal="center" vertical="center" wrapText="1"/>
    </xf>
    <xf numFmtId="0" fontId="4" fillId="3" borderId="4" applyNumberFormat="0" applyFont="1" applyFill="1" applyBorder="1" applyAlignment="1" applyProtection="0">
      <alignment horizontal="center" vertical="center" wrapText="1"/>
    </xf>
    <xf numFmtId="0" fontId="3" fillId="3" borderId="10" applyNumberFormat="0" applyFont="1" applyFill="1" applyBorder="1" applyAlignment="1" applyProtection="0">
      <alignment vertical="top" wrapText="1"/>
    </xf>
    <xf numFmtId="0" fontId="4" fillId="3" borderId="6" applyNumberFormat="0" applyFont="1" applyFill="1" applyBorder="1" applyAlignment="1" applyProtection="0">
      <alignment horizontal="center" vertical="center" wrapText="1"/>
    </xf>
    <xf numFmtId="0" fontId="4" fillId="3" borderId="8" applyNumberFormat="0" applyFont="1" applyFill="1" applyBorder="1" applyAlignment="1" applyProtection="0">
      <alignment horizontal="center" vertical="center" wrapText="1"/>
    </xf>
    <xf numFmtId="0" fontId="4" fillId="3" borderId="11" applyNumberFormat="0" applyFont="1" applyFill="1" applyBorder="1" applyAlignment="1" applyProtection="0">
      <alignment horizontal="center" vertical="center" wrapText="1"/>
    </xf>
    <xf numFmtId="0" fontId="4" fillId="3" borderId="9" applyNumberFormat="0" applyFont="1" applyFill="1" applyBorder="1" applyAlignment="1" applyProtection="0">
      <alignment horizontal="center" vertical="center" wrapText="1"/>
    </xf>
    <xf numFmtId="0" fontId="4" fillId="3" borderId="12" applyNumberFormat="0" applyFont="1" applyFill="1" applyBorder="1" applyAlignment="1" applyProtection="0">
      <alignment horizontal="center" vertical="center" wrapText="1"/>
    </xf>
    <xf numFmtId="0" fontId="3" fillId="3" borderId="13" applyNumberFormat="0" applyFont="1" applyFill="1" applyBorder="1" applyAlignment="1" applyProtection="0">
      <alignment vertical="top" wrapText="1"/>
    </xf>
    <xf numFmtId="49" fontId="7" fillId="2" borderId="7" applyNumberFormat="1" applyFont="1" applyFill="1" applyBorder="1" applyAlignment="1" applyProtection="0">
      <alignment vertical="top" wrapText="1"/>
    </xf>
    <xf numFmtId="49" fontId="8" fillId="3" borderId="14" applyNumberFormat="1" applyFont="1" applyFill="1" applyBorder="1" applyAlignment="1" applyProtection="0">
      <alignment horizontal="center" vertical="center" wrapText="1"/>
    </xf>
    <xf numFmtId="0" fontId="3" fillId="3" borderId="6" applyNumberFormat="0" applyFont="1" applyFill="1" applyBorder="1" applyAlignment="1" applyProtection="0">
      <alignment vertical="top" wrapText="1"/>
    </xf>
    <xf numFmtId="0" fontId="8" fillId="3" borderId="14" applyNumberFormat="0" applyFont="1" applyFill="1" applyBorder="1" applyAlignment="1" applyProtection="0">
      <alignment horizontal="center" vertical="center" wrapText="1"/>
    </xf>
    <xf numFmtId="0" fontId="0" borderId="15" applyNumberFormat="0" applyFont="1" applyFill="0" applyBorder="1" applyAlignment="1" applyProtection="0">
      <alignment vertical="bottom"/>
    </xf>
    <xf numFmtId="0" fontId="3" fillId="2" borderId="11" applyNumberFormat="0" applyFont="1" applyFill="1" applyBorder="1" applyAlignment="1" applyProtection="0">
      <alignment vertical="top" wrapText="1"/>
    </xf>
    <xf numFmtId="0" fontId="3" fillId="2" borderId="9" applyNumberFormat="0" applyFont="1" applyFill="1" applyBorder="1" applyAlignment="1" applyProtection="0">
      <alignment vertical="top" wrapText="1"/>
    </xf>
    <xf numFmtId="0" fontId="3" fillId="3" borderId="9" applyNumberFormat="0" applyFont="1" applyFill="1" applyBorder="1" applyAlignment="1" applyProtection="0">
      <alignment vertical="top" wrapText="1"/>
    </xf>
    <xf numFmtId="0" fontId="3" fillId="3" borderId="12" applyNumberFormat="0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bottom"/>
    </xf>
    <xf numFmtId="49" fontId="3" fillId="3" borderId="16" applyNumberFormat="1" applyFont="1" applyFill="1" applyBorder="1" applyAlignment="1" applyProtection="0">
      <alignment vertical="top" wrapText="1"/>
    </xf>
    <xf numFmtId="49" fontId="3" fillId="3" borderId="17" applyNumberFormat="1" applyFont="1" applyFill="1" applyBorder="1" applyAlignment="1" applyProtection="0">
      <alignment vertical="top" wrapText="1"/>
    </xf>
    <xf numFmtId="49" fontId="3" fillId="3" borderId="18" applyNumberFormat="1" applyFont="1" applyFill="1" applyBorder="1" applyAlignment="1" applyProtection="0">
      <alignment vertical="top" wrapText="1"/>
    </xf>
    <xf numFmtId="0" fontId="0" borderId="18" applyNumberFormat="0" applyFont="1" applyFill="0" applyBorder="1" applyAlignment="1" applyProtection="0">
      <alignment vertical="bottom"/>
    </xf>
    <xf numFmtId="0" fontId="0" borderId="19" applyNumberFormat="0" applyFont="1" applyFill="0" applyBorder="1" applyAlignment="1" applyProtection="0">
      <alignment vertical="bottom"/>
    </xf>
    <xf numFmtId="0" fontId="0" borderId="20" applyNumberFormat="0" applyFont="1" applyFill="0" applyBorder="1" applyAlignment="1" applyProtection="0">
      <alignment vertical="bottom"/>
    </xf>
    <xf numFmtId="0" fontId="0" borderId="21" applyNumberFormat="0" applyFont="1" applyFill="0" applyBorder="1" applyAlignment="1" applyProtection="0">
      <alignment vertical="bottom"/>
    </xf>
    <xf numFmtId="0" fontId="0" borderId="22" applyNumberFormat="0" applyFont="1" applyFill="0" applyBorder="1" applyAlignment="1" applyProtection="0">
      <alignment vertical="bottom"/>
    </xf>
    <xf numFmtId="0" fontId="0" borderId="23" applyNumberFormat="0" applyFont="1" applyFill="0" applyBorder="1" applyAlignment="1" applyProtection="0">
      <alignment vertical="bottom"/>
    </xf>
    <xf numFmtId="0" fontId="0" borderId="24" applyNumberFormat="0" applyFont="1" applyFill="0" applyBorder="1" applyAlignment="1" applyProtection="0">
      <alignment vertical="bottom"/>
    </xf>
    <xf numFmtId="49" fontId="3" fillId="3" borderId="10" applyNumberFormat="1" applyFont="1" applyFill="1" applyBorder="1" applyAlignment="1" applyProtection="0">
      <alignment vertical="top" wrapText="1"/>
    </xf>
    <xf numFmtId="49" fontId="3" fillId="3" borderId="14" applyNumberFormat="1" applyFont="1" applyFill="1" applyBorder="1" applyAlignment="1" applyProtection="0">
      <alignment horizontal="center" vertical="top" wrapText="1"/>
    </xf>
    <xf numFmtId="0" fontId="3" fillId="3" borderId="14" applyNumberFormat="0" applyFont="1" applyFill="1" applyBorder="1" applyAlignment="1" applyProtection="0">
      <alignment horizontal="center" vertical="top" wrapText="1"/>
    </xf>
    <xf numFmtId="0" fontId="0" borderId="6" applyNumberFormat="0" applyFont="1" applyFill="0" applyBorder="1" applyAlignment="1" applyProtection="0">
      <alignment vertical="bottom"/>
    </xf>
    <xf numFmtId="0" fontId="0" borderId="25" applyNumberFormat="0" applyFont="1" applyFill="0" applyBorder="1" applyAlignment="1" applyProtection="0">
      <alignment vertical="bottom"/>
    </xf>
    <xf numFmtId="0" fontId="3" fillId="3" borderId="10" applyNumberFormat="1" applyFont="1" applyFill="1" applyBorder="1" applyAlignment="1" applyProtection="0">
      <alignment vertical="top" wrapText="1"/>
    </xf>
    <xf numFmtId="49" fontId="9" fillId="3" borderId="26" applyNumberFormat="1" applyFont="1" applyFill="1" applyBorder="1" applyAlignment="1" applyProtection="0">
      <alignment vertical="top" wrapText="1"/>
    </xf>
    <xf numFmtId="49" fontId="9" fillId="3" borderId="2" applyNumberFormat="1" applyFont="1" applyFill="1" applyBorder="1" applyAlignment="1" applyProtection="0">
      <alignment vertical="top" wrapText="1"/>
    </xf>
    <xf numFmtId="0" fontId="9" fillId="3" borderId="3" applyNumberFormat="0" applyFont="1" applyFill="1" applyBorder="1" applyAlignment="1" applyProtection="0">
      <alignment vertical="top" wrapText="1"/>
    </xf>
    <xf numFmtId="0" fontId="9" fillId="3" borderId="4" applyNumberFormat="0" applyFont="1" applyFill="1" applyBorder="1" applyAlignment="1" applyProtection="0">
      <alignment vertical="top" wrapText="1"/>
    </xf>
    <xf numFmtId="0" fontId="9" fillId="3" borderId="26" applyNumberFormat="0" applyFont="1" applyFill="1" applyBorder="1" applyAlignment="1" applyProtection="0">
      <alignment vertical="top" wrapText="1"/>
    </xf>
    <xf numFmtId="0" fontId="3" fillId="3" borderId="26" applyNumberFormat="0" applyFont="1" applyFill="1" applyBorder="1" applyAlignment="1" applyProtection="0">
      <alignment vertical="top" wrapText="1"/>
    </xf>
    <xf numFmtId="0" fontId="0" borderId="26" applyNumberFormat="0" applyFont="1" applyFill="0" applyBorder="1" applyAlignment="1" applyProtection="0">
      <alignment vertical="bottom"/>
    </xf>
    <xf numFmtId="0" fontId="3" fillId="3" borderId="27" applyNumberFormat="1" applyFont="1" applyFill="1" applyBorder="1" applyAlignment="1" applyProtection="0">
      <alignment vertical="top" wrapText="1"/>
    </xf>
    <xf numFmtId="0" fontId="0" borderId="28" applyNumberFormat="0" applyFont="1" applyFill="0" applyBorder="1" applyAlignment="1" applyProtection="0">
      <alignment vertical="bottom"/>
    </xf>
    <xf numFmtId="0" fontId="0" borderId="7" applyNumberFormat="0" applyFont="1" applyFill="0" applyBorder="1" applyAlignment="1" applyProtection="0">
      <alignment vertical="bottom"/>
    </xf>
    <xf numFmtId="49" fontId="3" fillId="3" borderId="27" applyNumberFormat="1" applyFont="1" applyFill="1" applyBorder="1" applyAlignment="1" applyProtection="0">
      <alignment vertical="top" wrapText="1"/>
    </xf>
    <xf numFmtId="0" fontId="7" fillId="3" borderId="10" applyNumberFormat="1" applyFont="1" applyFill="1" applyBorder="1" applyAlignment="1" applyProtection="0">
      <alignment vertical="top" wrapText="1"/>
    </xf>
    <xf numFmtId="49" fontId="9" fillId="3" borderId="6" applyNumberFormat="1" applyFont="1" applyFill="1" applyBorder="1" applyAlignment="1" applyProtection="0">
      <alignment vertical="top" wrapText="1"/>
    </xf>
    <xf numFmtId="0" fontId="9" fillId="3" borderId="7" applyNumberFormat="0" applyFont="1" applyFill="1" applyBorder="1" applyAlignment="1" applyProtection="0">
      <alignment vertical="top" wrapText="1"/>
    </xf>
    <xf numFmtId="0" fontId="9" fillId="3" borderId="9" applyNumberFormat="0" applyFont="1" applyFill="1" applyBorder="1" applyAlignment="1" applyProtection="0">
      <alignment vertical="top" wrapText="1"/>
    </xf>
    <xf numFmtId="0" fontId="9" fillId="3" borderId="29" applyNumberFormat="0" applyFont="1" applyFill="1" applyBorder="1" applyAlignment="1" applyProtection="0">
      <alignment vertical="top" wrapText="1"/>
    </xf>
    <xf numFmtId="0" fontId="9" fillId="3" borderId="30" applyNumberFormat="0" applyFont="1" applyFill="1" applyBorder="1" applyAlignment="1" applyProtection="0">
      <alignment vertical="top" wrapText="1"/>
    </xf>
    <xf numFmtId="0" fontId="0" borderId="10" applyNumberFormat="0" applyFont="1" applyFill="0" applyBorder="1" applyAlignment="1" applyProtection="0">
      <alignment vertical="bottom"/>
    </xf>
    <xf numFmtId="49" fontId="10" fillId="3" borderId="10" applyNumberFormat="1" applyFont="1" applyFill="1" applyBorder="1" applyAlignment="1" applyProtection="0">
      <alignment vertical="top" wrapText="1"/>
    </xf>
    <xf numFmtId="49" fontId="11" fillId="3" borderId="10" applyNumberFormat="1" applyFont="1" applyFill="1" applyBorder="1" applyAlignment="1" applyProtection="0">
      <alignment vertical="top" wrapText="1"/>
    </xf>
    <xf numFmtId="49" fontId="11" fillId="3" borderId="14" applyNumberFormat="1" applyFont="1" applyFill="1" applyBorder="1" applyAlignment="1" applyProtection="0">
      <alignment horizontal="right" vertical="top" wrapText="1"/>
    </xf>
    <xf numFmtId="4" fontId="11" fillId="3" borderId="31" applyNumberFormat="1" applyFont="1" applyFill="1" applyBorder="1" applyAlignment="1" applyProtection="0">
      <alignment horizontal="right" vertical="top" wrapText="1"/>
    </xf>
    <xf numFmtId="4" fontId="11" fillId="3" borderId="32" applyNumberFormat="1" applyFont="1" applyFill="1" applyBorder="1" applyAlignment="1" applyProtection="0">
      <alignment vertical="top" wrapText="1"/>
    </xf>
    <xf numFmtId="4" fontId="3" fillId="3" borderId="14" applyNumberFormat="1" applyFont="1" applyFill="1" applyBorder="1" applyAlignment="1" applyProtection="0">
      <alignment vertical="top" wrapText="1"/>
    </xf>
    <xf numFmtId="10" fontId="7" fillId="3" borderId="10" applyNumberFormat="1" applyFont="1" applyFill="1" applyBorder="1" applyAlignment="1" applyProtection="0">
      <alignment horizontal="right" vertical="top" wrapText="1"/>
    </xf>
    <xf numFmtId="0" fontId="0" borderId="13" applyNumberFormat="0" applyFont="1" applyFill="0" applyBorder="1" applyAlignment="1" applyProtection="0">
      <alignment vertical="bottom"/>
    </xf>
    <xf numFmtId="0" fontId="0" borderId="33" applyNumberFormat="0" applyFont="1" applyFill="0" applyBorder="1" applyAlignment="1" applyProtection="0">
      <alignment vertical="bottom"/>
    </xf>
    <xf numFmtId="0" fontId="3" fillId="3" borderId="34" applyNumberFormat="0" applyFont="1" applyFill="1" applyBorder="1" applyAlignment="1" applyProtection="0">
      <alignment vertical="top" wrapText="1"/>
    </xf>
    <xf numFmtId="0" fontId="12" fillId="3" borderId="10" applyNumberFormat="0" applyFont="1" applyFill="1" applyBorder="1" applyAlignment="1" applyProtection="0">
      <alignment vertical="top" wrapText="1"/>
    </xf>
    <xf numFmtId="49" fontId="12" fillId="3" borderId="10" applyNumberFormat="1" applyFont="1" applyFill="1" applyBorder="1" applyAlignment="1" applyProtection="0">
      <alignment vertical="top" wrapText="1"/>
    </xf>
    <xf numFmtId="0" fontId="12" fillId="3" borderId="30" applyNumberFormat="0" applyFont="1" applyFill="1" applyBorder="1" applyAlignment="1" applyProtection="0">
      <alignment vertical="top" wrapText="1"/>
    </xf>
    <xf numFmtId="0" fontId="12" fillId="3" borderId="35" applyNumberFormat="0" applyFont="1" applyFill="1" applyBorder="1" applyAlignment="1" applyProtection="0">
      <alignment vertical="top" wrapText="1"/>
    </xf>
    <xf numFmtId="3" fontId="11" fillId="3" borderId="31" applyNumberFormat="1" applyFont="1" applyFill="1" applyBorder="1" applyAlignment="1" applyProtection="0">
      <alignment horizontal="right" vertical="top" wrapText="1"/>
    </xf>
    <xf numFmtId="0" fontId="9" fillId="3" borderId="8" applyNumberFormat="0" applyFont="1" applyFill="1" applyBorder="1" applyAlignment="1" applyProtection="0">
      <alignment vertical="top" wrapText="1"/>
    </xf>
    <xf numFmtId="0" fontId="9" fillId="3" borderId="10" applyNumberFormat="0" applyFont="1" applyFill="1" applyBorder="1" applyAlignment="1" applyProtection="0">
      <alignment vertical="top" wrapText="1"/>
    </xf>
    <xf numFmtId="49" fontId="7" fillId="3" borderId="10" applyNumberFormat="1" applyFont="1" applyFill="1" applyBorder="1" applyAlignment="1" applyProtection="0">
      <alignment vertical="top" wrapText="1"/>
    </xf>
    <xf numFmtId="49" fontId="13" fillId="3" borderId="6" applyNumberFormat="1" applyFont="1" applyFill="1" applyBorder="1" applyAlignment="1" applyProtection="0">
      <alignment vertical="top" wrapText="1"/>
    </xf>
    <xf numFmtId="0" fontId="13" fillId="3" borderId="7" applyNumberFormat="0" applyFont="1" applyFill="1" applyBorder="1" applyAlignment="1" applyProtection="0">
      <alignment vertical="top" wrapText="1"/>
    </xf>
    <xf numFmtId="0" fontId="13" fillId="3" borderId="8" applyNumberFormat="0" applyFont="1" applyFill="1" applyBorder="1" applyAlignment="1" applyProtection="0">
      <alignment vertical="top" wrapText="1"/>
    </xf>
    <xf numFmtId="0" fontId="13" fillId="3" borderId="10" applyNumberFormat="0" applyFont="1" applyFill="1" applyBorder="1" applyAlignment="1" applyProtection="0">
      <alignment vertical="top" wrapText="1"/>
    </xf>
    <xf numFmtId="49" fontId="5" fillId="3" borderId="6" applyNumberFormat="1" applyFont="1" applyFill="1" applyBorder="1" applyAlignment="1" applyProtection="0">
      <alignment vertical="top" wrapText="1"/>
    </xf>
    <xf numFmtId="0" fontId="5" fillId="3" borderId="7" applyNumberFormat="0" applyFont="1" applyFill="1" applyBorder="1" applyAlignment="1" applyProtection="0">
      <alignment vertical="top" wrapText="1"/>
    </xf>
    <xf numFmtId="0" fontId="0" borderId="9" applyNumberFormat="0" applyFont="1" applyFill="0" applyBorder="1" applyAlignment="1" applyProtection="0">
      <alignment vertical="bottom"/>
    </xf>
    <xf numFmtId="0" fontId="0" borderId="29" applyNumberFormat="0" applyFont="1" applyFill="0" applyBorder="1" applyAlignment="1" applyProtection="0">
      <alignment vertical="bottom"/>
    </xf>
    <xf numFmtId="0" fontId="3" fillId="3" borderId="30" applyNumberFormat="0" applyFont="1" applyFill="1" applyBorder="1" applyAlignment="1" applyProtection="0">
      <alignment vertical="top" wrapText="1"/>
    </xf>
    <xf numFmtId="0" fontId="13" fillId="3" borderId="9" applyNumberFormat="0" applyFont="1" applyFill="1" applyBorder="1" applyAlignment="1" applyProtection="0">
      <alignment vertical="top" wrapText="1"/>
    </xf>
    <xf numFmtId="0" fontId="13" fillId="3" borderId="29" applyNumberFormat="0" applyFont="1" applyFill="1" applyBorder="1" applyAlignment="1" applyProtection="0">
      <alignment vertical="top" wrapText="1"/>
    </xf>
    <xf numFmtId="0" fontId="13" fillId="3" borderId="30" applyNumberFormat="0" applyFont="1" applyFill="1" applyBorder="1" applyAlignment="1" applyProtection="0">
      <alignment vertical="top" wrapText="1"/>
    </xf>
    <xf numFmtId="0" fontId="0" borderId="8" applyNumberFormat="0" applyFont="1" applyFill="0" applyBorder="1" applyAlignment="1" applyProtection="0">
      <alignment vertical="bottom"/>
    </xf>
    <xf numFmtId="0" fontId="12" fillId="3" borderId="14" applyNumberFormat="0" applyFont="1" applyFill="1" applyBorder="1" applyAlignment="1" applyProtection="0">
      <alignment vertical="top" wrapText="1"/>
    </xf>
    <xf numFmtId="0" fontId="12" fillId="3" borderId="36" applyNumberFormat="0" applyFont="1" applyFill="1" applyBorder="1" applyAlignment="1" applyProtection="0">
      <alignment vertical="top" wrapText="1"/>
    </xf>
    <xf numFmtId="0" fontId="12" fillId="3" borderId="26" applyNumberFormat="0" applyFont="1" applyFill="1" applyBorder="1" applyAlignment="1" applyProtection="0">
      <alignment vertical="top" wrapText="1"/>
    </xf>
    <xf numFmtId="0" fontId="12" fillId="3" borderId="34" applyNumberFormat="0" applyFont="1" applyFill="1" applyBorder="1" applyAlignment="1" applyProtection="0">
      <alignment vertical="top" wrapText="1"/>
    </xf>
    <xf numFmtId="59" fontId="11" fillId="3" borderId="31" applyNumberFormat="1" applyFont="1" applyFill="1" applyBorder="1" applyAlignment="1" applyProtection="0">
      <alignment horizontal="right" vertical="top" wrapText="1"/>
    </xf>
    <xf numFmtId="49" fontId="12" fillId="3" borderId="30" applyNumberFormat="1" applyFont="1" applyFill="1" applyBorder="1" applyAlignment="1" applyProtection="0">
      <alignment vertical="top" wrapText="1"/>
    </xf>
    <xf numFmtId="0" fontId="0" borderId="37" applyNumberFormat="0" applyFont="1" applyFill="0" applyBorder="1" applyAlignment="1" applyProtection="0">
      <alignment vertical="bottom"/>
    </xf>
    <xf numFmtId="0" fontId="0" borderId="27" applyNumberFormat="0" applyFont="1" applyFill="0" applyBorder="1" applyAlignment="1" applyProtection="0">
      <alignment vertical="bottom"/>
    </xf>
    <xf numFmtId="0" fontId="3" fillId="3" borderId="38" applyNumberFormat="0" applyFont="1" applyFill="1" applyBorder="1" applyAlignment="1" applyProtection="0">
      <alignment vertical="top" wrapText="1"/>
    </xf>
    <xf numFmtId="49" fontId="9" fillId="3" borderId="3" applyNumberFormat="1" applyFont="1" applyFill="1" applyBorder="1" applyAlignment="1" applyProtection="0">
      <alignment horizontal="center" vertical="top" wrapText="1"/>
    </xf>
    <xf numFmtId="0" fontId="9" fillId="3" borderId="3" applyNumberFormat="0" applyFont="1" applyFill="1" applyBorder="1" applyAlignment="1" applyProtection="0">
      <alignment horizontal="center" vertical="top" wrapText="1"/>
    </xf>
    <xf numFmtId="49" fontId="9" fillId="3" borderId="7" applyNumberFormat="1" applyFont="1" applyFill="1" applyBorder="1" applyAlignment="1" applyProtection="0">
      <alignment horizontal="center" vertical="top" wrapText="1"/>
    </xf>
    <xf numFmtId="0" fontId="9" fillId="3" borderId="7" applyNumberFormat="0" applyFont="1" applyFill="1" applyBorder="1" applyAlignment="1" applyProtection="0">
      <alignment horizontal="center" vertical="top" wrapText="1"/>
    </xf>
    <xf numFmtId="49" fontId="14" fillId="3" borderId="7" applyNumberFormat="1" applyFont="1" applyFill="1" applyBorder="1" applyAlignment="1" applyProtection="0">
      <alignment horizontal="left" vertical="top" wrapText="1"/>
    </xf>
    <xf numFmtId="0" fontId="14" fillId="3" borderId="7" applyNumberFormat="0" applyFont="1" applyFill="1" applyBorder="1" applyAlignment="1" applyProtection="0">
      <alignment vertical="top" wrapText="1"/>
    </xf>
    <xf numFmtId="60" fontId="14" fillId="3" borderId="7" applyNumberFormat="1" applyFont="1" applyFill="1" applyBorder="1" applyAlignment="1" applyProtection="0">
      <alignment horizontal="right" vertical="top" wrapText="1"/>
    </xf>
    <xf numFmtId="49" fontId="15" fillId="3" borderId="7" applyNumberFormat="1" applyFont="1" applyFill="1" applyBorder="1" applyAlignment="1" applyProtection="0">
      <alignment horizontal="left" vertical="top" wrapText="1"/>
    </xf>
    <xf numFmtId="0" fontId="15" fillId="3" borderId="7" applyNumberFormat="0" applyFont="1" applyFill="1" applyBorder="1" applyAlignment="1" applyProtection="0">
      <alignment vertical="top" wrapText="1"/>
    </xf>
    <xf numFmtId="60" fontId="15" fillId="3" borderId="7" applyNumberFormat="1" applyFont="1" applyFill="1" applyBorder="1" applyAlignment="1" applyProtection="0">
      <alignment horizontal="right" vertical="top" wrapText="1"/>
    </xf>
    <xf numFmtId="49" fontId="15" fillId="3" borderId="39" applyNumberFormat="1" applyFont="1" applyFill="1" applyBorder="1" applyAlignment="1" applyProtection="0">
      <alignment horizontal="left" vertical="top" wrapText="1"/>
    </xf>
    <xf numFmtId="0" fontId="15" fillId="3" borderId="39" applyNumberFormat="0" applyFont="1" applyFill="1" applyBorder="1" applyAlignment="1" applyProtection="0">
      <alignment vertical="top" wrapText="1"/>
    </xf>
    <xf numFmtId="60" fontId="15" fillId="3" borderId="39" applyNumberFormat="1" applyFont="1" applyFill="1" applyBorder="1" applyAlignment="1" applyProtection="0">
      <alignment horizontal="right" vertical="top" wrapText="1"/>
    </xf>
    <xf numFmtId="0" fontId="0" borderId="40" applyNumberFormat="0" applyFont="1" applyFill="0" applyBorder="1" applyAlignment="1" applyProtection="0">
      <alignment vertical="bottom"/>
    </xf>
    <xf numFmtId="49" fontId="5" fillId="3" borderId="41" applyNumberFormat="1" applyFont="1" applyFill="1" applyBorder="1" applyAlignment="1" applyProtection="0">
      <alignment vertical="top" wrapText="1"/>
    </xf>
    <xf numFmtId="0" fontId="5" fillId="3" borderId="42" applyNumberFormat="0" applyFont="1" applyFill="1" applyBorder="1" applyAlignment="1" applyProtection="0">
      <alignment vertical="top" wrapText="1"/>
    </xf>
    <xf numFmtId="0" fontId="3" fillId="3" borderId="42" applyNumberFormat="0" applyFont="1" applyFill="1" applyBorder="1" applyAlignment="1" applyProtection="0">
      <alignment vertical="top" wrapText="1"/>
    </xf>
    <xf numFmtId="0" fontId="3" fillId="3" borderId="43" applyNumberFormat="0" applyFont="1" applyFill="1" applyBorder="1" applyAlignment="1" applyProtection="0">
      <alignment vertical="top" wrapText="1"/>
    </xf>
    <xf numFmtId="0" fontId="0" borderId="44" applyNumberFormat="0" applyFont="1" applyFill="0" applyBorder="1" applyAlignment="1" applyProtection="0">
      <alignment vertical="bottom"/>
    </xf>
    <xf numFmtId="0" fontId="0" borderId="45" applyNumberFormat="0" applyFont="1" applyFill="0" applyBorder="1" applyAlignment="1" applyProtection="0">
      <alignment vertical="bottom"/>
    </xf>
    <xf numFmtId="0" fontId="3" fillId="3" borderId="46" applyNumberFormat="0" applyFont="1" applyFill="1" applyBorder="1" applyAlignment="1" applyProtection="0">
      <alignment vertical="top" wrapText="1"/>
    </xf>
    <xf numFmtId="0" fontId="3" fillId="3" borderId="47" applyNumberFormat="0" applyFont="1" applyFill="1" applyBorder="1" applyAlignment="1" applyProtection="0">
      <alignment vertical="top" wrapText="1"/>
    </xf>
    <xf numFmtId="0" fontId="3" fillId="3" borderId="27" applyNumberFormat="0" applyFont="1" applyFill="1" applyBorder="1" applyAlignment="1" applyProtection="0">
      <alignment vertical="top"/>
    </xf>
    <xf numFmtId="49" fontId="16" fillId="3" borderId="45" applyNumberFormat="1" applyFont="1" applyFill="1" applyBorder="1" applyAlignment="1" applyProtection="0">
      <alignment vertical="top" wrapText="1"/>
    </xf>
    <xf numFmtId="60" fontId="16" fillId="3" borderId="7" applyNumberFormat="1" applyFont="1" applyFill="1" applyBorder="1" applyAlignment="1" applyProtection="0">
      <alignment vertical="top" wrapText="1"/>
    </xf>
    <xf numFmtId="60" fontId="3" fillId="3" borderId="7" applyNumberFormat="1" applyFont="1" applyFill="1" applyBorder="1" applyAlignment="1" applyProtection="0">
      <alignment vertical="top" wrapText="1"/>
    </xf>
    <xf numFmtId="60" fontId="3" fillId="3" borderId="48" applyNumberFormat="1" applyFont="1" applyFill="1" applyBorder="1" applyAlignment="1" applyProtection="0">
      <alignment vertical="top" wrapText="1"/>
    </xf>
    <xf numFmtId="49" fontId="16" fillId="3" borderId="49" applyNumberFormat="1" applyFont="1" applyFill="1" applyBorder="1" applyAlignment="1" applyProtection="0">
      <alignment vertical="top" wrapText="1"/>
    </xf>
    <xf numFmtId="0" fontId="3" fillId="3" borderId="39" applyNumberFormat="0" applyFont="1" applyFill="1" applyBorder="1" applyAlignment="1" applyProtection="0">
      <alignment vertical="top" wrapText="1"/>
    </xf>
    <xf numFmtId="60" fontId="16" fillId="3" borderId="39" applyNumberFormat="1" applyFont="1" applyFill="1" applyBorder="1" applyAlignment="1" applyProtection="0">
      <alignment vertical="top" wrapText="1"/>
    </xf>
    <xf numFmtId="60" fontId="3" fillId="3" borderId="39" applyNumberFormat="1" applyFont="1" applyFill="1" applyBorder="1" applyAlignment="1" applyProtection="0">
      <alignment vertical="top" wrapText="1"/>
    </xf>
    <xf numFmtId="60" fontId="3" fillId="3" borderId="50" applyNumberFormat="1" applyFont="1" applyFill="1" applyBorder="1" applyAlignment="1" applyProtection="0">
      <alignment vertical="top" wrapText="1"/>
    </xf>
    <xf numFmtId="0" fontId="17" fillId="3" borderId="51" applyNumberFormat="0" applyFont="1" applyFill="1" applyBorder="1" applyAlignment="1" applyProtection="0">
      <alignment vertical="top" wrapText="1"/>
    </xf>
    <xf numFmtId="0" fontId="0" borderId="51" applyNumberFormat="0" applyFont="1" applyFill="0" applyBorder="1" applyAlignment="1" applyProtection="0">
      <alignment vertical="bottom"/>
    </xf>
    <xf numFmtId="49" fontId="5" fillId="3" borderId="7" applyNumberFormat="1" applyFont="1" applyFill="1" applyBorder="1" applyAlignment="1" applyProtection="0">
      <alignment vertical="top" wrapText="1"/>
    </xf>
    <xf numFmtId="49" fontId="3" fillId="3" borderId="39" applyNumberFormat="1" applyFont="1" applyFill="1" applyBorder="1" applyAlignment="1" applyProtection="0">
      <alignment vertical="top" wrapText="1"/>
    </xf>
    <xf numFmtId="0" fontId="3" fillId="3" borderId="52" applyNumberFormat="0" applyFont="1" applyFill="1" applyBorder="1" applyAlignment="1" applyProtection="0">
      <alignment vertical="top" wrapText="1"/>
    </xf>
    <xf numFmtId="49" fontId="16" fillId="3" borderId="7" applyNumberFormat="1" applyFont="1" applyFill="1" applyBorder="1" applyAlignment="1" applyProtection="0">
      <alignment vertical="top" wrapText="1"/>
    </xf>
    <xf numFmtId="0" fontId="16" fillId="3" borderId="7" applyNumberFormat="0" applyFont="1" applyFill="1" applyBorder="1" applyAlignment="1" applyProtection="0">
      <alignment vertical="top" wrapText="1"/>
    </xf>
    <xf numFmtId="0" fontId="3" fillId="3" borderId="7" applyNumberFormat="1" applyFont="1" applyFill="1" applyBorder="1" applyAlignment="1" applyProtection="0">
      <alignment vertical="top" wrapText="1"/>
    </xf>
    <xf numFmtId="49" fontId="8" fillId="3" borderId="7" applyNumberFormat="1" applyFont="1" applyFill="1" applyBorder="1" applyAlignment="1" applyProtection="0">
      <alignment vertical="top" wrapText="1"/>
    </xf>
    <xf numFmtId="0" fontId="8" fillId="3" borderId="7" applyNumberFormat="0" applyFont="1" applyFill="1" applyBorder="1" applyAlignment="1" applyProtection="0">
      <alignment vertical="top" wrapText="1"/>
    </xf>
    <xf numFmtId="60" fontId="8" fillId="3" borderId="7" applyNumberFormat="1" applyFont="1" applyFill="1" applyBorder="1" applyAlignment="1" applyProtection="0">
      <alignment vertical="top" wrapText="1"/>
    </xf>
    <xf numFmtId="0" fontId="11" fillId="3" borderId="7" applyNumberFormat="0" applyFont="1" applyFill="1" applyBorder="1" applyAlignment="1" applyProtection="0">
      <alignment vertical="top" wrapText="1"/>
    </xf>
    <xf numFmtId="60" fontId="11" fillId="3" borderId="7" applyNumberFormat="1" applyFont="1" applyFill="1" applyBorder="1" applyAlignment="1" applyProtection="0">
      <alignment horizontal="right" vertical="top" wrapText="1"/>
    </xf>
    <xf numFmtId="49" fontId="8" fillId="3" borderId="7" applyNumberFormat="1" applyFont="1" applyFill="1" applyBorder="1" applyAlignment="1" applyProtection="0">
      <alignment horizontal="right" vertical="top" wrapText="1"/>
    </xf>
    <xf numFmtId="0" fontId="8" fillId="3" borderId="7" applyNumberFormat="0" applyFont="1" applyFill="1" applyBorder="1" applyAlignment="1" applyProtection="0">
      <alignment horizontal="right" vertical="top" wrapText="1"/>
    </xf>
    <xf numFmtId="0" fontId="0" borderId="39" applyNumberFormat="0" applyFont="1" applyFill="0" applyBorder="1" applyAlignment="1" applyProtection="0">
      <alignment vertical="bottom"/>
    </xf>
    <xf numFmtId="0" fontId="0" borderId="53" applyNumberFormat="0" applyFont="1" applyFill="0" applyBorder="1" applyAlignment="1" applyProtection="0">
      <alignment vertical="bottom"/>
    </xf>
    <xf numFmtId="0" fontId="0" borderId="54" applyNumberFormat="0" applyFont="1" applyFill="0" applyBorder="1" applyAlignment="1" applyProtection="0">
      <alignment vertical="bottom"/>
    </xf>
    <xf numFmtId="49" fontId="8" fillId="3" borderId="55" applyNumberFormat="1" applyFont="1" applyFill="1" applyBorder="1" applyAlignment="1" applyProtection="0">
      <alignment vertical="top" wrapText="1"/>
    </xf>
    <xf numFmtId="0" fontId="8" fillId="3" borderId="55" applyNumberFormat="0" applyFont="1" applyFill="1" applyBorder="1" applyAlignment="1" applyProtection="0">
      <alignment vertical="top" wrapText="1"/>
    </xf>
    <xf numFmtId="0" fontId="0" borderId="56" applyNumberFormat="0" applyFont="1" applyFill="0" applyBorder="1" applyAlignment="1" applyProtection="0">
      <alignment vertical="bottom"/>
    </xf>
    <xf numFmtId="0" fontId="0" borderId="57" applyNumberFormat="0" applyFont="1" applyFill="0" applyBorder="1" applyAlignment="1" applyProtection="0">
      <alignment vertical="bottom"/>
    </xf>
    <xf numFmtId="0" fontId="0" borderId="58" applyNumberFormat="0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borderId="59" applyNumberFormat="0" applyFont="1" applyFill="0" applyBorder="1" applyAlignment="1" applyProtection="0">
      <alignment vertical="bottom"/>
    </xf>
    <xf numFmtId="49" fontId="16" fillId="3" borderId="23" applyNumberFormat="1" applyFont="1" applyFill="1" applyBorder="1" applyAlignment="1" applyProtection="0">
      <alignment vertical="top" wrapText="1"/>
    </xf>
    <xf numFmtId="60" fontId="3" fillId="3" borderId="24" applyNumberFormat="1" applyFont="1" applyFill="1" applyBorder="1" applyAlignment="1" applyProtection="0">
      <alignment vertical="top" wrapText="1"/>
    </xf>
    <xf numFmtId="49" fontId="3" fillId="3" borderId="25" applyNumberFormat="1" applyFont="1" applyFill="1" applyBorder="1" applyAlignment="1" applyProtection="0">
      <alignment vertical="top" wrapText="1"/>
    </xf>
    <xf numFmtId="49" fontId="8" fillId="3" borderId="28" applyNumberFormat="1" applyFont="1" applyFill="1" applyBorder="1" applyAlignment="1" applyProtection="0">
      <alignment horizontal="right" vertical="top" wrapText="1"/>
    </xf>
    <xf numFmtId="49" fontId="8" fillId="3" borderId="8" applyNumberFormat="1" applyFont="1" applyFill="1" applyBorder="1" applyAlignment="1" applyProtection="0">
      <alignment vertical="top" wrapText="1"/>
    </xf>
    <xf numFmtId="49" fontId="8" fillId="3" borderId="14" applyNumberFormat="1" applyFont="1" applyFill="1" applyBorder="1" applyAlignment="1" applyProtection="0">
      <alignment vertical="top" wrapText="1"/>
    </xf>
    <xf numFmtId="0" fontId="8" fillId="3" borderId="14" applyNumberFormat="0" applyFont="1" applyFill="1" applyBorder="1" applyAlignment="1" applyProtection="0">
      <alignment vertical="top" wrapText="1"/>
    </xf>
    <xf numFmtId="60" fontId="3" fillId="3" borderId="25" applyNumberFormat="1" applyFont="1" applyFill="1" applyBorder="1" applyAlignment="1" applyProtection="0">
      <alignment vertical="top" wrapText="1"/>
    </xf>
    <xf numFmtId="0" fontId="0" borderId="3" applyNumberFormat="0" applyFont="1" applyFill="0" applyBorder="1" applyAlignment="1" applyProtection="0">
      <alignment vertical="bottom"/>
    </xf>
    <xf numFmtId="0" fontId="3" fillId="3" borderId="25" applyNumberFormat="1" applyFont="1" applyFill="1" applyBorder="1" applyAlignment="1" applyProtection="0">
      <alignment vertical="top" wrapText="1"/>
    </xf>
    <xf numFmtId="10" fontId="8" fillId="3" borderId="26" applyNumberFormat="1" applyFont="1" applyFill="1" applyBorder="1" applyAlignment="1" applyProtection="0">
      <alignment horizontal="right" vertical="top" wrapText="1"/>
    </xf>
    <xf numFmtId="49" fontId="8" fillId="3" borderId="7" applyNumberFormat="1" applyFont="1" applyFill="1" applyBorder="1" applyAlignment="1" applyProtection="0">
      <alignment vertical="top"/>
    </xf>
    <xf numFmtId="10" fontId="8" fillId="3" borderId="10" applyNumberFormat="1" applyFont="1" applyFill="1" applyBorder="1" applyAlignment="1" applyProtection="0">
      <alignment horizontal="right" vertical="top" wrapText="1"/>
    </xf>
    <xf numFmtId="10" fontId="8" fillId="3" borderId="30" applyNumberFormat="1" applyFont="1" applyFill="1" applyBorder="1" applyAlignment="1" applyProtection="0">
      <alignment horizontal="right" vertical="top" wrapText="1"/>
    </xf>
    <xf numFmtId="0" fontId="0" borderId="60" applyNumberFormat="0" applyFont="1" applyFill="0" applyBorder="1" applyAlignment="1" applyProtection="0">
      <alignment vertical="bottom"/>
    </xf>
    <xf numFmtId="0" fontId="0" borderId="61" applyNumberFormat="0" applyFont="1" applyFill="0" applyBorder="1" applyAlignment="1" applyProtection="0">
      <alignment vertical="bottom"/>
    </xf>
    <xf numFmtId="49" fontId="3" fillId="3" borderId="58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bottom"/>
    </xf>
    <xf numFmtId="0" fontId="0" borderId="16" applyNumberFormat="0" applyFont="1" applyFill="0" applyBorder="1" applyAlignment="1" applyProtection="0">
      <alignment vertical="bottom"/>
    </xf>
    <xf numFmtId="0" fontId="3" fillId="3" borderId="16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bottom"/>
    </xf>
    <xf numFmtId="49" fontId="16" fillId="3" borderId="7" applyNumberFormat="1" applyFont="1" applyFill="1" applyBorder="1" applyAlignment="1" applyProtection="0">
      <alignment horizontal="center" vertical="top" wrapText="1"/>
    </xf>
    <xf numFmtId="0" fontId="16" fillId="3" borderId="7" applyNumberFormat="0" applyFont="1" applyFill="1" applyBorder="1" applyAlignment="1" applyProtection="0">
      <alignment horizontal="center" vertical="top" wrapText="1"/>
    </xf>
    <xf numFmtId="0" fontId="16" fillId="3" borderId="25" applyNumberFormat="0" applyFont="1" applyFill="1" applyBorder="1" applyAlignment="1" applyProtection="0">
      <alignment horizontal="center" vertical="top" wrapText="1"/>
    </xf>
    <xf numFmtId="0" fontId="0" borderId="62" applyNumberFormat="0" applyFont="1" applyFill="0" applyBorder="1" applyAlignment="1" applyProtection="0">
      <alignment vertical="bottom"/>
    </xf>
    <xf numFmtId="0" fontId="0" borderId="63" applyNumberFormat="0" applyFont="1" applyFill="0" applyBorder="1" applyAlignment="1" applyProtection="0">
      <alignment vertical="bottom"/>
    </xf>
    <xf numFmtId="49" fontId="8" fillId="3" borderId="64" applyNumberFormat="1" applyFont="1" applyFill="1" applyBorder="1" applyAlignment="1" applyProtection="0">
      <alignment vertical="top" wrapText="1"/>
    </xf>
    <xf numFmtId="0" fontId="8" fillId="3" borderId="65" applyNumberFormat="0" applyFont="1" applyFill="1" applyBorder="1" applyAlignment="1" applyProtection="0">
      <alignment vertical="top" wrapText="1"/>
    </xf>
    <xf numFmtId="0" fontId="0" borderId="66" applyNumberFormat="0" applyFont="1" applyFill="0" applyBorder="1" applyAlignment="1" applyProtection="0">
      <alignment vertical="bottom"/>
    </xf>
    <xf numFmtId="61" fontId="8" fillId="3" borderId="65" applyNumberFormat="1" applyFont="1" applyFill="1" applyBorder="1" applyAlignment="1" applyProtection="0">
      <alignment vertical="top" wrapText="1"/>
    </xf>
    <xf numFmtId="62" fontId="8" fillId="3" borderId="65" applyNumberFormat="1" applyFont="1" applyFill="1" applyBorder="1" applyAlignment="1" applyProtection="0">
      <alignment vertical="top" wrapText="1"/>
    </xf>
    <xf numFmtId="0" fontId="0" borderId="67" applyNumberFormat="0" applyFont="1" applyFill="0" applyBorder="1" applyAlignment="1" applyProtection="0">
      <alignment vertical="bottom"/>
    </xf>
    <xf numFmtId="0" fontId="0" borderId="68" applyNumberFormat="0" applyFont="1" applyFill="0" applyBorder="1" applyAlignment="1" applyProtection="0">
      <alignment vertical="bottom"/>
    </xf>
    <xf numFmtId="49" fontId="8" fillId="3" borderId="60" applyNumberFormat="1" applyFont="1" applyFill="1" applyBorder="1" applyAlignment="1" applyProtection="0">
      <alignment horizontal="right" vertical="top" wrapText="1"/>
    </xf>
    <xf numFmtId="49" fontId="8" fillId="3" borderId="69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bottom"/>
    </xf>
    <xf numFmtId="49" fontId="14" fillId="3" borderId="7" applyNumberFormat="1" applyFont="1" applyFill="1" applyBorder="1" applyAlignment="1" applyProtection="0">
      <alignment horizontal="center" vertical="top" wrapText="1"/>
    </xf>
    <xf numFmtId="0" fontId="14" fillId="3" borderId="7" applyNumberFormat="0" applyFont="1" applyFill="1" applyBorder="1" applyAlignment="1" applyProtection="0">
      <alignment horizontal="center" vertical="top" wrapText="1"/>
    </xf>
    <xf numFmtId="0" fontId="14" fillId="3" borderId="25" applyNumberFormat="0" applyFont="1" applyFill="1" applyBorder="1" applyAlignment="1" applyProtection="0">
      <alignment horizontal="center" vertical="top" wrapText="1"/>
    </xf>
    <xf numFmtId="49" fontId="8" fillId="3" borderId="7" applyNumberFormat="1" applyFont="1" applyFill="1" applyBorder="1" applyAlignment="1" applyProtection="0">
      <alignment horizontal="center" vertical="top" wrapText="1"/>
    </xf>
    <xf numFmtId="49" fontId="8" fillId="3" borderId="25" applyNumberFormat="1" applyFont="1" applyFill="1" applyBorder="1" applyAlignment="1" applyProtection="0">
      <alignment horizontal="center" vertical="top" wrapText="1"/>
    </xf>
    <xf numFmtId="0" fontId="0" borderId="70" applyNumberFormat="0" applyFont="1" applyFill="0" applyBorder="1" applyAlignment="1" applyProtection="0">
      <alignment vertical="bottom"/>
    </xf>
    <xf numFmtId="0" fontId="0" borderId="71" applyNumberFormat="0" applyFont="1" applyFill="0" applyBorder="1" applyAlignment="1" applyProtection="0">
      <alignment vertical="bottom"/>
    </xf>
    <xf numFmtId="0" fontId="8" fillId="3" borderId="65" applyNumberFormat="0" applyFont="1" applyFill="1" applyBorder="1" applyAlignment="1" applyProtection="0">
      <alignment horizontal="left" vertical="top" wrapText="1"/>
    </xf>
    <xf numFmtId="0" fontId="8" fillId="3" borderId="65" applyNumberFormat="0" applyFont="1" applyFill="1" applyBorder="1" applyAlignment="1" applyProtection="0">
      <alignment horizontal="center" vertical="top" wrapText="1"/>
    </xf>
    <xf numFmtId="59" fontId="8" fillId="3" borderId="65" applyNumberFormat="1" applyFont="1" applyFill="1" applyBorder="1" applyAlignment="1" applyProtection="0">
      <alignment horizontal="right" vertical="top" wrapText="1"/>
    </xf>
    <xf numFmtId="60" fontId="8" fillId="3" borderId="32" applyNumberFormat="1" applyFont="1" applyFill="1" applyBorder="1" applyAlignment="1" applyProtection="0">
      <alignment horizontal="right" vertical="top" wrapText="1"/>
    </xf>
    <xf numFmtId="49" fontId="8" fillId="3" borderId="14" applyNumberFormat="1" applyFont="1" applyFill="1" applyBorder="1" applyAlignment="1" applyProtection="0">
      <alignment horizontal="right" vertical="top" wrapText="1"/>
    </xf>
    <xf numFmtId="0" fontId="0" borderId="72" applyNumberFormat="0" applyFont="1" applyFill="0" applyBorder="1" applyAlignment="1" applyProtection="0">
      <alignment vertical="bottom"/>
    </xf>
    <xf numFmtId="0" fontId="0" borderId="73" applyNumberFormat="0" applyFont="1" applyFill="0" applyBorder="1" applyAlignment="1" applyProtection="0">
      <alignment vertical="bottom"/>
    </xf>
  </cellXfs>
  <cellStyles count="1">
    <cellStyle name="Normal" xfId="0" builtinId="0"/>
  </cellStyles>
  <dxfs count="2"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dfdfdf"/>
      <rgbColor rgb="ffffffff"/>
      <rgbColor rgb="ffff00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4</xdr:col>
      <xdr:colOff>33337</xdr:colOff>
      <xdr:row>49</xdr:row>
      <xdr:rowOff>57150</xdr:rowOff>
    </xdr:from>
    <xdr:to>
      <xdr:col>4</xdr:col>
      <xdr:colOff>922337</xdr:colOff>
      <xdr:row>54</xdr:row>
      <xdr:rowOff>61621</xdr:rowOff>
    </xdr:to>
    <xdr:pic>
      <xdr:nvPicPr>
        <xdr:cNvPr id="2" name="Picture 1" descr="Picture 1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3475037" y="5657850"/>
          <a:ext cx="889001" cy="57597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33337</xdr:colOff>
      <xdr:row>79</xdr:row>
      <xdr:rowOff>71438</xdr:rowOff>
    </xdr:from>
    <xdr:to>
      <xdr:col>1</xdr:col>
      <xdr:colOff>636587</xdr:colOff>
      <xdr:row>81</xdr:row>
      <xdr:rowOff>37872</xdr:rowOff>
    </xdr:to>
    <xdr:pic>
      <xdr:nvPicPr>
        <xdr:cNvPr id="3" name="Picture 2" descr="Picture 2"/>
        <xdr:cNvPicPr>
          <a:picLocks noChangeAspect="1"/>
        </xdr:cNvPicPr>
      </xdr:nvPicPr>
      <xdr:blipFill>
        <a:blip r:embed="rId2">
          <a:extLst/>
        </a:blip>
        <a:stretch>
          <a:fillRect/>
        </a:stretch>
      </xdr:blipFill>
      <xdr:spPr>
        <a:xfrm>
          <a:off x="134937" y="9101138"/>
          <a:ext cx="603251" cy="19503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I86"/>
  <sheetViews>
    <sheetView workbookViewId="0" showGridLines="0" defaultGridColor="1"/>
  </sheetViews>
  <sheetFormatPr defaultColWidth="9.16667" defaultRowHeight="9" customHeight="1" outlineLevelRow="0" outlineLevelCol="0"/>
  <cols>
    <col min="1" max="1" width="1.35156" style="1" customWidth="1"/>
    <col min="2" max="2" width="10.1719" style="1" customWidth="1"/>
    <col min="3" max="3" width="31.3516" style="1" customWidth="1"/>
    <col min="4" max="4" width="2.35156" style="1" customWidth="1"/>
    <col min="5" max="5" width="14.5" style="1" customWidth="1"/>
    <col min="6" max="6" width="12.8516" style="1" customWidth="1"/>
    <col min="7" max="7" width="12.5" style="1" customWidth="1"/>
    <col min="8" max="8" width="14.5" style="1" customWidth="1"/>
    <col min="9" max="9" width="2.17188" style="1" customWidth="1"/>
    <col min="10" max="16384" width="9.17188" style="1" customWidth="1"/>
  </cols>
  <sheetData>
    <row r="1" ht="9" customHeight="1">
      <c r="A1" s="2"/>
      <c r="B1" s="3"/>
      <c r="C1" s="4"/>
      <c r="D1" s="5"/>
      <c r="E1" s="5"/>
      <c r="F1" s="5"/>
      <c r="G1" s="5"/>
      <c r="H1" s="5"/>
      <c r="I1" s="6"/>
    </row>
    <row r="2" ht="9" customHeight="1">
      <c r="A2" s="7"/>
      <c r="B2" s="8"/>
      <c r="C2" s="9"/>
      <c r="D2" s="10"/>
      <c r="E2" s="10"/>
      <c r="F2" s="10"/>
      <c r="G2" s="10"/>
      <c r="H2" s="10"/>
      <c r="I2" s="11"/>
    </row>
    <row r="3" ht="9" customHeight="1">
      <c r="A3" s="7"/>
      <c r="B3" s="8"/>
      <c r="C3" s="9"/>
      <c r="D3" s="10"/>
      <c r="E3" s="10"/>
      <c r="F3" s="10"/>
      <c r="G3" s="10"/>
      <c r="H3" s="10"/>
      <c r="I3" s="11"/>
    </row>
    <row r="4" ht="9" customHeight="1">
      <c r="A4" s="7"/>
      <c r="B4" s="8"/>
      <c r="C4" s="9"/>
      <c r="D4" s="10"/>
      <c r="E4" s="10"/>
      <c r="F4" s="10"/>
      <c r="G4" s="10"/>
      <c r="H4" s="10"/>
      <c r="I4" s="11"/>
    </row>
    <row r="5" ht="9" customHeight="1">
      <c r="A5" s="7"/>
      <c r="B5" s="8"/>
      <c r="C5" s="9"/>
      <c r="D5" s="10"/>
      <c r="E5" s="10"/>
      <c r="F5" s="10"/>
      <c r="G5" s="10"/>
      <c r="H5" s="10"/>
      <c r="I5" s="11"/>
    </row>
    <row r="6" ht="9" customHeight="1">
      <c r="A6" s="7"/>
      <c r="B6" s="8"/>
      <c r="C6" s="9"/>
      <c r="D6" s="10"/>
      <c r="E6" s="10"/>
      <c r="F6" s="10"/>
      <c r="G6" s="10"/>
      <c r="H6" s="10"/>
      <c r="I6" s="11"/>
    </row>
    <row r="7" ht="9" customHeight="1">
      <c r="A7" s="7"/>
      <c r="B7" s="8"/>
      <c r="C7" s="9"/>
      <c r="D7" s="10"/>
      <c r="E7" s="10"/>
      <c r="F7" s="10"/>
      <c r="G7" s="10"/>
      <c r="H7" s="10"/>
      <c r="I7" s="11"/>
    </row>
    <row r="8" ht="9" customHeight="1">
      <c r="A8" s="7"/>
      <c r="B8" s="8"/>
      <c r="C8" s="9"/>
      <c r="D8" s="10"/>
      <c r="E8" s="10"/>
      <c r="F8" s="10"/>
      <c r="G8" s="10"/>
      <c r="H8" s="10"/>
      <c r="I8" s="11"/>
    </row>
    <row r="9" ht="9" customHeight="1">
      <c r="A9" s="7"/>
      <c r="B9" s="8"/>
      <c r="C9" s="9"/>
      <c r="D9" s="10"/>
      <c r="E9" s="10"/>
      <c r="F9" s="10"/>
      <c r="G9" s="10"/>
      <c r="H9" s="10"/>
      <c r="I9" s="11"/>
    </row>
    <row r="10" ht="9" customHeight="1">
      <c r="A10" s="7"/>
      <c r="B10" s="8"/>
      <c r="C10" s="9"/>
      <c r="D10" s="10"/>
      <c r="E10" s="10"/>
      <c r="F10" s="10"/>
      <c r="G10" s="10"/>
      <c r="H10" s="10"/>
      <c r="I10" s="11"/>
    </row>
    <row r="11" ht="9" customHeight="1">
      <c r="A11" s="7"/>
      <c r="B11" s="8"/>
      <c r="C11" s="9"/>
      <c r="D11" s="10"/>
      <c r="E11" t="s" s="12">
        <f>IF('Paramètres'!C5&lt;&gt;"",'Paramètres'!C5,"")</f>
        <v>0</v>
      </c>
      <c r="F11" s="13"/>
      <c r="G11" s="13"/>
      <c r="H11" s="13"/>
      <c r="I11" s="11"/>
    </row>
    <row r="12" ht="9" customHeight="1">
      <c r="A12" s="7"/>
      <c r="B12" s="8"/>
      <c r="C12" s="9"/>
      <c r="D12" s="10"/>
      <c r="E12" s="13"/>
      <c r="F12" s="13"/>
      <c r="G12" s="13"/>
      <c r="H12" s="13"/>
      <c r="I12" s="11"/>
    </row>
    <row r="13" ht="9" customHeight="1">
      <c r="A13" s="7"/>
      <c r="B13" s="8"/>
      <c r="C13" s="9"/>
      <c r="D13" s="10"/>
      <c r="E13" s="13"/>
      <c r="F13" s="13"/>
      <c r="G13" s="13"/>
      <c r="H13" s="13"/>
      <c r="I13" s="11"/>
    </row>
    <row r="14" ht="9" customHeight="1">
      <c r="A14" s="7"/>
      <c r="B14" s="8"/>
      <c r="C14" s="9"/>
      <c r="D14" s="10"/>
      <c r="E14" s="13"/>
      <c r="F14" s="13"/>
      <c r="G14" s="13"/>
      <c r="H14" s="13"/>
      <c r="I14" s="11"/>
    </row>
    <row r="15" ht="9" customHeight="1">
      <c r="A15" s="7"/>
      <c r="B15" s="8"/>
      <c r="C15" s="9"/>
      <c r="D15" s="10"/>
      <c r="E15" s="13"/>
      <c r="F15" s="13"/>
      <c r="G15" s="13"/>
      <c r="H15" s="13"/>
      <c r="I15" s="11"/>
    </row>
    <row r="16" ht="9" customHeight="1">
      <c r="A16" s="7"/>
      <c r="B16" s="8"/>
      <c r="C16" s="9"/>
      <c r="D16" s="10"/>
      <c r="E16" s="13"/>
      <c r="F16" s="13"/>
      <c r="G16" s="13"/>
      <c r="H16" s="13"/>
      <c r="I16" s="11"/>
    </row>
    <row r="17" ht="9" customHeight="1">
      <c r="A17" s="7"/>
      <c r="B17" s="8"/>
      <c r="C17" s="9"/>
      <c r="D17" s="10"/>
      <c r="E17" s="13"/>
      <c r="F17" s="13"/>
      <c r="G17" s="13"/>
      <c r="H17" s="13"/>
      <c r="I17" s="11"/>
    </row>
    <row r="18" ht="9" customHeight="1">
      <c r="A18" s="7"/>
      <c r="B18" s="8"/>
      <c r="C18" s="9"/>
      <c r="D18" s="10"/>
      <c r="E18" s="13"/>
      <c r="F18" s="13"/>
      <c r="G18" s="13"/>
      <c r="H18" s="13"/>
      <c r="I18" s="11"/>
    </row>
    <row r="19" ht="9" customHeight="1">
      <c r="A19" s="7"/>
      <c r="B19" s="8"/>
      <c r="C19" s="9"/>
      <c r="D19" s="10"/>
      <c r="E19" s="13"/>
      <c r="F19" s="13"/>
      <c r="G19" s="13"/>
      <c r="H19" s="13"/>
      <c r="I19" s="11"/>
    </row>
    <row r="20" ht="9" customHeight="1">
      <c r="A20" s="7"/>
      <c r="B20" s="8"/>
      <c r="C20" s="9"/>
      <c r="D20" s="10"/>
      <c r="E20" s="13">
        <f>IF('Paramètres'!C24&lt;&gt;"",'Paramètres'!C24,"")&amp;CHAR(10)&amp;IF('Paramètres'!C26&lt;&gt;"",'Paramètres'!C26,"")&amp;CHAR(10)&amp;IF('Paramètres'!C28&lt;&gt;"",'Paramètres'!C28,"")</f>
      </c>
      <c r="F20" s="13"/>
      <c r="G20" s="13"/>
      <c r="H20" s="13"/>
      <c r="I20" s="11"/>
    </row>
    <row r="21" ht="9" customHeight="1">
      <c r="A21" s="7"/>
      <c r="B21" s="8"/>
      <c r="C21" s="9"/>
      <c r="D21" s="10"/>
      <c r="E21" s="13"/>
      <c r="F21" s="13"/>
      <c r="G21" s="13"/>
      <c r="H21" s="13"/>
      <c r="I21" s="11"/>
    </row>
    <row r="22" ht="9" customHeight="1">
      <c r="A22" s="7"/>
      <c r="B22" s="8"/>
      <c r="C22" s="9"/>
      <c r="D22" s="10"/>
      <c r="E22" s="13"/>
      <c r="F22" s="13"/>
      <c r="G22" s="13"/>
      <c r="H22" s="13"/>
      <c r="I22" s="11"/>
    </row>
    <row r="23" ht="9" customHeight="1">
      <c r="A23" s="7"/>
      <c r="B23" s="8"/>
      <c r="C23" s="9"/>
      <c r="D23" s="10"/>
      <c r="E23" s="13"/>
      <c r="F23" s="13"/>
      <c r="G23" s="13"/>
      <c r="H23" s="13"/>
      <c r="I23" s="11"/>
    </row>
    <row r="24" ht="9" customHeight="1">
      <c r="A24" s="7"/>
      <c r="B24" s="8"/>
      <c r="C24" s="9"/>
      <c r="D24" s="10"/>
      <c r="E24" s="13"/>
      <c r="F24" s="13"/>
      <c r="G24" s="13"/>
      <c r="H24" s="13"/>
      <c r="I24" s="11"/>
    </row>
    <row r="25" ht="9" customHeight="1">
      <c r="A25" s="7"/>
      <c r="B25" s="8"/>
      <c r="C25" s="9"/>
      <c r="D25" s="10"/>
      <c r="E25" s="13"/>
      <c r="F25" s="13"/>
      <c r="G25" s="13"/>
      <c r="H25" s="13"/>
      <c r="I25" s="11"/>
    </row>
    <row r="26" ht="9" customHeight="1">
      <c r="A26" s="7"/>
      <c r="B26" s="8"/>
      <c r="C26" s="9"/>
      <c r="D26" s="10"/>
      <c r="E26" s="13"/>
      <c r="F26" s="13"/>
      <c r="G26" s="13"/>
      <c r="H26" s="13"/>
      <c r="I26" s="11"/>
    </row>
    <row r="27" ht="9" customHeight="1">
      <c r="A27" s="7"/>
      <c r="B27" s="8"/>
      <c r="C27" s="9"/>
      <c r="D27" s="10"/>
      <c r="E27" s="13"/>
      <c r="F27" s="13"/>
      <c r="G27" s="13"/>
      <c r="H27" s="13"/>
      <c r="I27" s="11"/>
    </row>
    <row r="28" ht="9" customHeight="1">
      <c r="A28" s="7"/>
      <c r="B28" s="8"/>
      <c r="C28" s="9"/>
      <c r="D28" s="10"/>
      <c r="E28" s="10"/>
      <c r="F28" s="10"/>
      <c r="G28" s="10"/>
      <c r="H28" s="10"/>
      <c r="I28" s="11"/>
    </row>
    <row r="29" ht="9" customHeight="1">
      <c r="A29" s="7"/>
      <c r="B29" s="8"/>
      <c r="C29" s="9"/>
      <c r="D29" s="10"/>
      <c r="E29" s="10"/>
      <c r="F29" s="10"/>
      <c r="G29" s="10"/>
      <c r="H29" s="10"/>
      <c r="I29" s="11"/>
    </row>
    <row r="30" ht="9" customHeight="1">
      <c r="A30" s="7"/>
      <c r="B30" s="8"/>
      <c r="C30" s="9"/>
      <c r="D30" s="10"/>
      <c r="E30" s="10"/>
      <c r="F30" s="10"/>
      <c r="G30" s="10"/>
      <c r="H30" s="10"/>
      <c r="I30" s="11"/>
    </row>
    <row r="31" ht="9" customHeight="1">
      <c r="A31" s="7"/>
      <c r="B31" s="8"/>
      <c r="C31" s="9"/>
      <c r="D31" s="10"/>
      <c r="E31" s="10"/>
      <c r="F31" s="10"/>
      <c r="G31" s="10"/>
      <c r="H31" s="10"/>
      <c r="I31" s="11"/>
    </row>
    <row r="32" ht="9" customHeight="1">
      <c r="A32" s="7"/>
      <c r="B32" s="8"/>
      <c r="C32" s="9"/>
      <c r="D32" s="10"/>
      <c r="E32" s="10"/>
      <c r="F32" s="10"/>
      <c r="G32" s="10"/>
      <c r="H32" s="10"/>
      <c r="I32" s="11"/>
    </row>
    <row r="33" ht="9" customHeight="1">
      <c r="A33" s="7"/>
      <c r="B33" s="8"/>
      <c r="C33" s="9"/>
      <c r="D33" s="10"/>
      <c r="E33" s="10"/>
      <c r="F33" s="10"/>
      <c r="G33" s="10"/>
      <c r="H33" s="10"/>
      <c r="I33" s="11"/>
    </row>
    <row r="34" ht="9" customHeight="1">
      <c r="A34" s="7"/>
      <c r="B34" s="8"/>
      <c r="C34" s="9"/>
      <c r="D34" s="10"/>
      <c r="E34" s="10"/>
      <c r="F34" s="10"/>
      <c r="G34" s="10"/>
      <c r="H34" s="10"/>
      <c r="I34" s="11"/>
    </row>
    <row r="35" ht="9" customHeight="1">
      <c r="A35" s="7"/>
      <c r="B35" s="8"/>
      <c r="C35" s="9"/>
      <c r="D35" s="10"/>
      <c r="E35" s="10"/>
      <c r="F35" s="10"/>
      <c r="G35" s="10"/>
      <c r="H35" s="10"/>
      <c r="I35" s="11"/>
    </row>
    <row r="36" ht="9" customHeight="1">
      <c r="A36" s="7"/>
      <c r="B36" s="8"/>
      <c r="C36" s="9"/>
      <c r="D36" s="10"/>
      <c r="E36" s="10"/>
      <c r="F36" s="10"/>
      <c r="G36" s="10"/>
      <c r="H36" s="10"/>
      <c r="I36" s="11"/>
    </row>
    <row r="37" ht="9" customHeight="1">
      <c r="A37" s="7"/>
      <c r="B37" s="8"/>
      <c r="C37" s="9"/>
      <c r="D37" s="10"/>
      <c r="E37" s="10"/>
      <c r="F37" s="10"/>
      <c r="G37" s="10"/>
      <c r="H37" s="10"/>
      <c r="I37" s="11"/>
    </row>
    <row r="38" ht="9" customHeight="1">
      <c r="A38" s="7"/>
      <c r="B38" s="8"/>
      <c r="C38" s="9"/>
      <c r="D38" s="10"/>
      <c r="E38" s="10"/>
      <c r="F38" s="10"/>
      <c r="G38" s="10"/>
      <c r="H38" s="10"/>
      <c r="I38" s="11"/>
    </row>
    <row r="39" ht="9" customHeight="1">
      <c r="A39" s="7"/>
      <c r="B39" s="8"/>
      <c r="C39" s="9"/>
      <c r="D39" s="10"/>
      <c r="E39" s="10"/>
      <c r="F39" s="10"/>
      <c r="G39" s="10"/>
      <c r="H39" s="10"/>
      <c r="I39" s="11"/>
    </row>
    <row r="40" ht="9" customHeight="1">
      <c r="A40" s="7"/>
      <c r="B40" s="8"/>
      <c r="C40" s="9"/>
      <c r="D40" s="10"/>
      <c r="E40" s="10"/>
      <c r="F40" s="10"/>
      <c r="G40" s="10"/>
      <c r="H40" s="10"/>
      <c r="I40" s="11"/>
    </row>
    <row r="41" ht="9" customHeight="1">
      <c r="A41" s="7"/>
      <c r="B41" s="8"/>
      <c r="C41" s="9"/>
      <c r="D41" s="10"/>
      <c r="E41" s="10"/>
      <c r="F41" s="10"/>
      <c r="G41" s="10"/>
      <c r="H41" s="10"/>
      <c r="I41" s="11"/>
    </row>
    <row r="42" ht="9" customHeight="1">
      <c r="A42" s="7"/>
      <c r="B42" s="8"/>
      <c r="C42" s="9"/>
      <c r="D42" s="10"/>
      <c r="E42" s="10"/>
      <c r="F42" s="10"/>
      <c r="G42" s="10"/>
      <c r="H42" s="10"/>
      <c r="I42" s="11"/>
    </row>
    <row r="43" ht="9" customHeight="1">
      <c r="A43" s="7"/>
      <c r="B43" s="8"/>
      <c r="C43" s="9"/>
      <c r="D43" s="10"/>
      <c r="E43" s="10"/>
      <c r="F43" s="10"/>
      <c r="G43" s="10"/>
      <c r="H43" s="10"/>
      <c r="I43" s="11"/>
    </row>
    <row r="44" ht="9" customHeight="1">
      <c r="A44" s="7"/>
      <c r="B44" s="8"/>
      <c r="C44" s="9"/>
      <c r="D44" s="10"/>
      <c r="E44" s="10"/>
      <c r="F44" s="10"/>
      <c r="G44" s="10"/>
      <c r="H44" s="10"/>
      <c r="I44" s="11"/>
    </row>
    <row r="45" ht="9" customHeight="1">
      <c r="A45" s="7"/>
      <c r="B45" s="8"/>
      <c r="C45" s="9"/>
      <c r="D45" s="10"/>
      <c r="E45" s="10"/>
      <c r="F45" s="10"/>
      <c r="G45" s="10"/>
      <c r="H45" s="10"/>
      <c r="I45" s="11"/>
    </row>
    <row r="46" ht="9" customHeight="1">
      <c r="A46" s="7"/>
      <c r="B46" s="8"/>
      <c r="C46" s="9"/>
      <c r="D46" s="10"/>
      <c r="E46" s="10"/>
      <c r="F46" s="10"/>
      <c r="G46" s="10"/>
      <c r="H46" s="10"/>
      <c r="I46" s="11"/>
    </row>
    <row r="47" ht="9" customHeight="1">
      <c r="A47" s="7"/>
      <c r="B47" s="8"/>
      <c r="C47" s="9"/>
      <c r="D47" s="10"/>
      <c r="E47" s="10"/>
      <c r="F47" t="s" s="14">
        <v>1</v>
      </c>
      <c r="G47" s="10"/>
      <c r="H47" s="10"/>
      <c r="I47" s="11"/>
    </row>
    <row r="48" ht="9" customHeight="1">
      <c r="A48" s="7"/>
      <c r="B48" s="8"/>
      <c r="C48" s="9"/>
      <c r="D48" s="10"/>
      <c r="E48" s="10"/>
      <c r="F48" s="10"/>
      <c r="G48" s="10"/>
      <c r="H48" s="10"/>
      <c r="I48" s="11"/>
    </row>
    <row r="49" ht="9" customHeight="1">
      <c r="A49" s="7"/>
      <c r="B49" s="8"/>
      <c r="C49" s="9"/>
      <c r="D49" s="10"/>
      <c r="E49" s="10"/>
      <c r="F49" s="10"/>
      <c r="G49" s="10"/>
      <c r="H49" s="10"/>
      <c r="I49" s="11"/>
    </row>
    <row r="50" ht="9" customHeight="1">
      <c r="A50" s="7"/>
      <c r="B50" s="8"/>
      <c r="C50" s="9"/>
      <c r="D50" s="10"/>
      <c r="E50" s="10"/>
      <c r="F50" s="10"/>
      <c r="G50" s="10"/>
      <c r="H50" s="10"/>
      <c r="I50" s="11"/>
    </row>
    <row r="51" ht="9" customHeight="1">
      <c r="A51" s="7"/>
      <c r="B51" s="8"/>
      <c r="C51" s="9"/>
      <c r="D51" s="10"/>
      <c r="E51" s="10"/>
      <c r="F51" s="10"/>
      <c r="G51" s="10"/>
      <c r="H51" s="10"/>
      <c r="I51" s="11"/>
    </row>
    <row r="52" ht="9" customHeight="1">
      <c r="A52" s="7"/>
      <c r="B52" s="8"/>
      <c r="C52" s="9"/>
      <c r="D52" s="10"/>
      <c r="E52" s="10"/>
      <c r="F52" s="10"/>
      <c r="G52" s="10"/>
      <c r="H52" s="10"/>
      <c r="I52" s="11"/>
    </row>
    <row r="53" ht="9" customHeight="1">
      <c r="A53" s="7"/>
      <c r="B53" s="8"/>
      <c r="C53" s="9"/>
      <c r="D53" s="10"/>
      <c r="E53" s="10"/>
      <c r="F53" s="10"/>
      <c r="G53" s="10"/>
      <c r="H53" s="10"/>
      <c r="I53" s="11"/>
    </row>
    <row r="54" ht="9" customHeight="1">
      <c r="A54" s="7"/>
      <c r="B54" s="8"/>
      <c r="C54" s="9"/>
      <c r="D54" s="10"/>
      <c r="E54" s="10"/>
      <c r="F54" s="10"/>
      <c r="G54" s="10"/>
      <c r="H54" s="10"/>
      <c r="I54" s="11"/>
    </row>
    <row r="55" ht="9" customHeight="1">
      <c r="A55" s="7"/>
      <c r="B55" s="8"/>
      <c r="C55" s="9"/>
      <c r="D55" s="10"/>
      <c r="E55" s="10"/>
      <c r="F55" s="10"/>
      <c r="G55" s="10"/>
      <c r="H55" s="10"/>
      <c r="I55" s="11"/>
    </row>
    <row r="56" ht="9" customHeight="1">
      <c r="A56" s="7"/>
      <c r="B56" s="8"/>
      <c r="C56" s="9"/>
      <c r="D56" s="10"/>
      <c r="E56" s="10"/>
      <c r="F56" s="10"/>
      <c r="G56" s="10"/>
      <c r="H56" s="10"/>
      <c r="I56" s="11"/>
    </row>
    <row r="57" ht="9" customHeight="1">
      <c r="A57" s="7"/>
      <c r="B57" s="8"/>
      <c r="C57" s="9"/>
      <c r="D57" s="10"/>
      <c r="E57" s="10"/>
      <c r="F57" s="10"/>
      <c r="G57" s="10"/>
      <c r="H57" s="10"/>
      <c r="I57" s="11"/>
    </row>
    <row r="58" ht="9" customHeight="1">
      <c r="A58" s="7"/>
      <c r="B58" s="8"/>
      <c r="C58" s="9"/>
      <c r="D58" s="10"/>
      <c r="E58" s="10"/>
      <c r="F58" s="10"/>
      <c r="G58" s="10"/>
      <c r="H58" s="10"/>
      <c r="I58" s="11"/>
    </row>
    <row r="59" ht="9" customHeight="1">
      <c r="A59" s="7"/>
      <c r="B59" s="8"/>
      <c r="C59" s="9"/>
      <c r="D59" s="10"/>
      <c r="E59" s="10"/>
      <c r="F59" s="10"/>
      <c r="G59" s="10"/>
      <c r="H59" s="10"/>
      <c r="I59" s="11"/>
    </row>
    <row r="60" ht="9" customHeight="1">
      <c r="A60" s="7"/>
      <c r="B60" s="8"/>
      <c r="C60" s="9"/>
      <c r="D60" s="10"/>
      <c r="E60" t="s" s="15">
        <f>IF('Paramètres'!C9&lt;&gt;"",'Paramètres'!C9,"")</f>
        <v>2</v>
      </c>
      <c r="F60" s="16"/>
      <c r="G60" s="16"/>
      <c r="H60" s="16"/>
      <c r="I60" s="11"/>
    </row>
    <row r="61" ht="9" customHeight="1">
      <c r="A61" s="7"/>
      <c r="B61" s="8"/>
      <c r="C61" s="9"/>
      <c r="D61" s="10"/>
      <c r="E61" s="16"/>
      <c r="F61" s="16"/>
      <c r="G61" s="16"/>
      <c r="H61" s="16"/>
      <c r="I61" s="11"/>
    </row>
    <row r="62" ht="9" customHeight="1">
      <c r="A62" s="7"/>
      <c r="B62" s="8"/>
      <c r="C62" s="9"/>
      <c r="D62" s="10"/>
      <c r="E62" s="16"/>
      <c r="F62" s="16"/>
      <c r="G62" s="16"/>
      <c r="H62" s="16"/>
      <c r="I62" s="11"/>
    </row>
    <row r="63" ht="9" customHeight="1">
      <c r="A63" s="7"/>
      <c r="B63" s="8"/>
      <c r="C63" s="9"/>
      <c r="D63" s="10"/>
      <c r="E63" t="s" s="15">
        <f>IF('Paramètres'!C11&lt;&gt;"",'Paramètres'!C11,"")</f>
        <v>3</v>
      </c>
      <c r="F63" s="16"/>
      <c r="G63" s="16"/>
      <c r="H63" s="16"/>
      <c r="I63" s="11"/>
    </row>
    <row r="64" ht="9" customHeight="1">
      <c r="A64" s="7"/>
      <c r="B64" s="8"/>
      <c r="C64" s="9"/>
      <c r="D64" s="10"/>
      <c r="E64" s="16"/>
      <c r="F64" s="16"/>
      <c r="G64" s="16"/>
      <c r="H64" s="16"/>
      <c r="I64" s="11"/>
    </row>
    <row r="65" ht="9" customHeight="1">
      <c r="A65" s="7"/>
      <c r="B65" s="8"/>
      <c r="C65" s="9"/>
      <c r="D65" s="10"/>
      <c r="E65" s="16"/>
      <c r="F65" s="16"/>
      <c r="G65" s="16"/>
      <c r="H65" s="16"/>
      <c r="I65" s="11"/>
    </row>
    <row r="66" ht="9" customHeight="1">
      <c r="A66" s="7"/>
      <c r="B66" s="8"/>
      <c r="C66" s="9"/>
      <c r="D66" s="10"/>
      <c r="E66" s="16"/>
      <c r="F66" s="16"/>
      <c r="G66" s="16"/>
      <c r="H66" s="16"/>
      <c r="I66" s="11"/>
    </row>
    <row r="67" ht="9" customHeight="1">
      <c r="A67" s="7"/>
      <c r="B67" s="8"/>
      <c r="C67" s="9"/>
      <c r="D67" s="10"/>
      <c r="E67" s="16"/>
      <c r="F67" s="16"/>
      <c r="G67" s="16"/>
      <c r="H67" s="16"/>
      <c r="I67" s="11"/>
    </row>
    <row r="68" ht="9" customHeight="1">
      <c r="A68" s="7"/>
      <c r="B68" s="8"/>
      <c r="C68" s="9"/>
      <c r="D68" s="10"/>
      <c r="E68" s="16"/>
      <c r="F68" s="16"/>
      <c r="G68" s="16"/>
      <c r="H68" s="16"/>
      <c r="I68" s="11"/>
    </row>
    <row r="69" ht="9" customHeight="1">
      <c r="A69" s="7"/>
      <c r="B69" s="8"/>
      <c r="C69" s="9"/>
      <c r="D69" s="10"/>
      <c r="E69" s="17"/>
      <c r="F69" s="17"/>
      <c r="G69" s="17"/>
      <c r="H69" s="17"/>
      <c r="I69" s="11"/>
    </row>
    <row r="70" ht="9" customHeight="1">
      <c r="A70" s="7"/>
      <c r="B70" s="8"/>
      <c r="C70" s="9"/>
      <c r="D70" s="11"/>
      <c r="E70" t="s" s="18">
        <f>IF('Paramètres'!C3&lt;&gt;"",'Paramètres'!C3,"")</f>
        <v>4</v>
      </c>
      <c r="F70" s="19"/>
      <c r="G70" s="19"/>
      <c r="H70" s="20"/>
      <c r="I70" s="21"/>
    </row>
    <row r="71" ht="9" customHeight="1">
      <c r="A71" s="7"/>
      <c r="B71" s="8"/>
      <c r="C71" s="9"/>
      <c r="D71" s="11"/>
      <c r="E71" s="22"/>
      <c r="F71" s="13"/>
      <c r="G71" s="13"/>
      <c r="H71" s="23"/>
      <c r="I71" s="21"/>
    </row>
    <row r="72" ht="9" customHeight="1">
      <c r="A72" s="7"/>
      <c r="B72" s="8"/>
      <c r="C72" s="9"/>
      <c r="D72" s="11"/>
      <c r="E72" s="22"/>
      <c r="F72" s="13"/>
      <c r="G72" s="13"/>
      <c r="H72" s="23"/>
      <c r="I72" s="21"/>
    </row>
    <row r="73" ht="9" customHeight="1">
      <c r="A73" s="7"/>
      <c r="B73" s="8"/>
      <c r="C73" s="9"/>
      <c r="D73" s="11"/>
      <c r="E73" s="22"/>
      <c r="F73" s="13"/>
      <c r="G73" s="13"/>
      <c r="H73" s="23"/>
      <c r="I73" s="21"/>
    </row>
    <row r="74" ht="9" customHeight="1">
      <c r="A74" s="7"/>
      <c r="B74" s="8"/>
      <c r="C74" s="9"/>
      <c r="D74" s="11"/>
      <c r="E74" s="22"/>
      <c r="F74" s="13"/>
      <c r="G74" s="13"/>
      <c r="H74" s="23"/>
      <c r="I74" s="21"/>
    </row>
    <row r="75" ht="9" customHeight="1">
      <c r="A75" s="7"/>
      <c r="B75" s="8"/>
      <c r="C75" s="9"/>
      <c r="D75" s="11"/>
      <c r="E75" s="22"/>
      <c r="F75" s="13"/>
      <c r="G75" s="13"/>
      <c r="H75" s="23"/>
      <c r="I75" s="21"/>
    </row>
    <row r="76" ht="9" customHeight="1">
      <c r="A76" s="7"/>
      <c r="B76" s="8"/>
      <c r="C76" s="9"/>
      <c r="D76" s="11"/>
      <c r="E76" s="24"/>
      <c r="F76" s="25"/>
      <c r="G76" s="25"/>
      <c r="H76" s="26"/>
      <c r="I76" s="21"/>
    </row>
    <row r="77" ht="9" customHeight="1">
      <c r="A77" s="7"/>
      <c r="B77" s="8"/>
      <c r="C77" s="9"/>
      <c r="D77" s="10"/>
      <c r="E77" s="5"/>
      <c r="F77" s="27"/>
      <c r="G77" s="27"/>
      <c r="H77" s="5"/>
      <c r="I77" s="11"/>
    </row>
    <row r="78" ht="9" customHeight="1">
      <c r="A78" s="7"/>
      <c r="B78" s="8"/>
      <c r="C78" t="s" s="28">
        <v>5</v>
      </c>
      <c r="D78" s="10"/>
      <c r="E78" s="11"/>
      <c r="F78" t="s" s="29">
        <v>6</v>
      </c>
      <c r="G78" t="s" s="29">
        <f>IF('Paramètres'!C7&lt;&gt;"",'Paramètres'!C7,"")</f>
        <v>7</v>
      </c>
      <c r="H78" s="30"/>
      <c r="I78" s="11"/>
    </row>
    <row r="79" ht="9" customHeight="1">
      <c r="A79" s="7"/>
      <c r="B79" s="8"/>
      <c r="C79" s="9"/>
      <c r="D79" s="10"/>
      <c r="E79" s="11"/>
      <c r="F79" s="31"/>
      <c r="G79" s="31"/>
      <c r="H79" s="30"/>
      <c r="I79" s="11"/>
    </row>
    <row r="80" ht="9" customHeight="1">
      <c r="A80" s="7"/>
      <c r="B80" s="8"/>
      <c r="C80" s="9"/>
      <c r="D80" s="10"/>
      <c r="E80" s="11"/>
      <c r="F80" t="s" s="29">
        <v>8</v>
      </c>
      <c r="G80" t="s" s="29">
        <f>IF('Paramètres'!C13&lt;&gt;"",'Paramètres'!C13,"")</f>
        <v>9</v>
      </c>
      <c r="H80" s="30"/>
      <c r="I80" s="11"/>
    </row>
    <row r="81" ht="9" customHeight="1">
      <c r="A81" s="7"/>
      <c r="B81" s="8"/>
      <c r="C81" s="9"/>
      <c r="D81" s="10"/>
      <c r="E81" s="11"/>
      <c r="F81" s="31"/>
      <c r="G81" s="31"/>
      <c r="H81" s="30"/>
      <c r="I81" s="11"/>
    </row>
    <row r="82" ht="9" customHeight="1">
      <c r="A82" s="7"/>
      <c r="B82" s="8"/>
      <c r="C82" s="9"/>
      <c r="D82" s="10"/>
      <c r="E82" s="11"/>
      <c r="F82" t="s" s="29">
        <v>10</v>
      </c>
      <c r="G82" t="s" s="29">
        <f>IF('Paramètres'!C15&lt;&gt;"",'Paramètres'!C15,"")</f>
        <v>11</v>
      </c>
      <c r="H82" s="30"/>
      <c r="I82" s="11"/>
    </row>
    <row r="83" ht="9" customHeight="1">
      <c r="A83" s="7"/>
      <c r="B83" s="8"/>
      <c r="C83" s="9"/>
      <c r="D83" s="10"/>
      <c r="E83" s="11"/>
      <c r="F83" s="31"/>
      <c r="G83" s="31"/>
      <c r="H83" s="30"/>
      <c r="I83" s="11"/>
    </row>
    <row r="84" ht="9" customHeight="1">
      <c r="A84" s="7"/>
      <c r="B84" s="8"/>
      <c r="C84" s="9"/>
      <c r="D84" s="10"/>
      <c r="E84" s="11"/>
      <c r="F84" t="s" s="29">
        <v>12</v>
      </c>
      <c r="G84" t="s" s="29">
        <f>IF('Paramètres'!C17&lt;&gt;"",'Paramètres'!C17,"")</f>
        <v>13</v>
      </c>
      <c r="H84" s="30"/>
      <c r="I84" s="11"/>
    </row>
    <row r="85" ht="9" customHeight="1">
      <c r="A85" s="7"/>
      <c r="B85" s="8"/>
      <c r="C85" s="9"/>
      <c r="D85" s="10"/>
      <c r="E85" s="11"/>
      <c r="F85" s="31"/>
      <c r="G85" s="31"/>
      <c r="H85" s="30"/>
      <c r="I85" s="11"/>
    </row>
    <row r="86" ht="9" customHeight="1">
      <c r="A86" s="32"/>
      <c r="B86" s="33"/>
      <c r="C86" s="34"/>
      <c r="D86" s="35"/>
      <c r="E86" s="35"/>
      <c r="F86" s="27"/>
      <c r="G86" s="27"/>
      <c r="H86" s="35"/>
      <c r="I86" s="36"/>
    </row>
  </sheetData>
  <mergeCells count="19">
    <mergeCell ref="C78:C84"/>
    <mergeCell ref="B78:B84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ageMargins left="0.23622" right="0.23622" top="0.354331" bottom="0.472441" header="0.275591" footer="0.433071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R310"/>
  <sheetViews>
    <sheetView workbookViewId="0" showGridLines="0" defaultGridColor="1"/>
  </sheetViews>
  <sheetFormatPr defaultColWidth="9.16667" defaultRowHeight="15" customHeight="1" outlineLevelRow="0" outlineLevelCol="0"/>
  <cols>
    <col min="1" max="1" hidden="1" width="9.16667" style="37" customWidth="1"/>
    <col min="2" max="2" width="6.5" style="37" customWidth="1"/>
    <col min="3" max="3" width="28.5" style="37" customWidth="1"/>
    <col min="4" max="7" width="8.17188" style="37" customWidth="1"/>
    <col min="8" max="9" width="12.5" style="37" customWidth="1"/>
    <col min="10" max="16" hidden="1" width="9.16667" style="37" customWidth="1"/>
    <col min="17" max="18" width="10.6719" style="37" customWidth="1"/>
    <col min="19" max="16384" width="9.17188" style="37" customWidth="1"/>
  </cols>
  <sheetData>
    <row r="1" ht="9" customHeight="1" hidden="1">
      <c r="A1" t="s" s="38">
        <v>14</v>
      </c>
      <c r="B1" t="s" s="39">
        <v>15</v>
      </c>
      <c r="C1" t="s" s="40">
        <v>16</v>
      </c>
      <c r="D1" t="s" s="40">
        <v>17</v>
      </c>
      <c r="E1" t="s" s="40">
        <v>18</v>
      </c>
      <c r="F1" t="s" s="40">
        <v>19</v>
      </c>
      <c r="G1" t="s" s="40">
        <v>20</v>
      </c>
      <c r="H1" t="s" s="40">
        <v>21</v>
      </c>
      <c r="I1" t="s" s="40">
        <v>22</v>
      </c>
      <c r="J1" t="s" s="40">
        <v>23</v>
      </c>
      <c r="K1" s="41"/>
      <c r="L1" t="s" s="40">
        <v>24</v>
      </c>
      <c r="M1" t="s" s="40">
        <v>25</v>
      </c>
      <c r="N1" t="s" s="40">
        <v>26</v>
      </c>
      <c r="O1" t="s" s="40">
        <v>27</v>
      </c>
      <c r="P1" t="s" s="40">
        <v>28</v>
      </c>
      <c r="Q1" s="41"/>
      <c r="R1" s="42"/>
    </row>
    <row r="2" ht="13.55" customHeight="1">
      <c r="A2" s="43"/>
      <c r="B2" s="44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6"/>
      <c r="R2" s="47"/>
    </row>
    <row r="3" ht="22.5" customHeight="1">
      <c r="A3" t="s" s="48">
        <v>29</v>
      </c>
      <c r="B3" t="s" s="49">
        <v>30</v>
      </c>
      <c r="C3" t="s" s="49">
        <v>31</v>
      </c>
      <c r="D3" s="50"/>
      <c r="E3" s="50"/>
      <c r="F3" t="s" s="49">
        <v>19</v>
      </c>
      <c r="G3" t="s" s="49">
        <v>32</v>
      </c>
      <c r="H3" t="s" s="49">
        <v>33</v>
      </c>
      <c r="I3" t="s" s="49">
        <v>34</v>
      </c>
      <c r="J3" t="s" s="49">
        <v>35</v>
      </c>
      <c r="K3" t="s" s="49">
        <v>36</v>
      </c>
      <c r="L3" t="s" s="49">
        <v>37</v>
      </c>
      <c r="M3" t="s" s="49">
        <v>38</v>
      </c>
      <c r="N3" t="s" s="49">
        <v>39</v>
      </c>
      <c r="O3" t="s" s="49">
        <v>40</v>
      </c>
      <c r="P3" t="s" s="49">
        <v>41</v>
      </c>
      <c r="Q3" s="51"/>
      <c r="R3" s="52"/>
    </row>
    <row r="4" ht="37.15" customHeight="1">
      <c r="A4" s="53">
        <v>2</v>
      </c>
      <c r="B4" t="s" s="54">
        <v>42</v>
      </c>
      <c r="C4" t="s" s="55">
        <v>43</v>
      </c>
      <c r="D4" s="56"/>
      <c r="E4" s="56"/>
      <c r="F4" s="56"/>
      <c r="G4" s="56"/>
      <c r="H4" s="57"/>
      <c r="I4" s="58"/>
      <c r="J4" s="59"/>
      <c r="K4" s="60"/>
      <c r="L4" s="60"/>
      <c r="M4" s="60"/>
      <c r="N4" s="60"/>
      <c r="O4" s="60"/>
      <c r="P4" s="60"/>
      <c r="Q4" s="51"/>
      <c r="R4" s="52"/>
    </row>
    <row r="5" ht="9" customHeight="1" hidden="1">
      <c r="A5" s="61">
        <v>3</v>
      </c>
      <c r="B5" s="62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52"/>
    </row>
    <row r="6" ht="9" customHeight="1" hidden="1">
      <c r="A6" t="s" s="64">
        <v>44</v>
      </c>
      <c r="B6" s="62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52"/>
    </row>
    <row r="7" ht="9" customHeight="1" hidden="1">
      <c r="A7" s="61">
        <v>3</v>
      </c>
      <c r="B7" s="62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52"/>
    </row>
    <row r="8" ht="9" customHeight="1" hidden="1">
      <c r="A8" t="s" s="64">
        <v>44</v>
      </c>
      <c r="B8" s="62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52"/>
    </row>
    <row r="9" ht="9" customHeight="1" hidden="1">
      <c r="A9" s="61">
        <v>3</v>
      </c>
      <c r="B9" s="62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52"/>
    </row>
    <row r="10" ht="9" customHeight="1" hidden="1">
      <c r="A10" t="s" s="64">
        <v>44</v>
      </c>
      <c r="B10" s="62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52"/>
    </row>
    <row r="11" ht="9" customHeight="1" hidden="1">
      <c r="A11" s="61">
        <v>3</v>
      </c>
      <c r="B11" s="62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52"/>
    </row>
    <row r="12" ht="9" customHeight="1" hidden="1">
      <c r="A12" t="s" s="64">
        <v>44</v>
      </c>
      <c r="B12" s="62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52"/>
    </row>
    <row r="13" ht="37.15" customHeight="1">
      <c r="A13" s="53">
        <v>3</v>
      </c>
      <c r="B13" s="65">
        <v>5</v>
      </c>
      <c r="C13" t="s" s="66">
        <v>45</v>
      </c>
      <c r="D13" s="67"/>
      <c r="E13" s="67"/>
      <c r="F13" s="68"/>
      <c r="G13" s="68"/>
      <c r="H13" s="69"/>
      <c r="I13" s="70"/>
      <c r="J13" s="21"/>
      <c r="K13" s="71"/>
      <c r="L13" s="71"/>
      <c r="M13" s="71"/>
      <c r="N13" s="71"/>
      <c r="O13" s="71"/>
      <c r="P13" s="71"/>
      <c r="Q13" s="51"/>
      <c r="R13" s="52"/>
    </row>
    <row r="14" ht="15.55" customHeight="1">
      <c r="A14" s="53">
        <v>9</v>
      </c>
      <c r="B14" t="s" s="72">
        <v>46</v>
      </c>
      <c r="C14" t="s" s="73">
        <v>47</v>
      </c>
      <c r="D14" s="21"/>
      <c r="E14" s="21"/>
      <c r="F14" t="s" s="74">
        <v>18</v>
      </c>
      <c r="G14" s="75"/>
      <c r="H14" s="76"/>
      <c r="I14" s="77">
        <f>G14*H14</f>
        <v>0</v>
      </c>
      <c r="J14" s="21"/>
      <c r="K14" s="71"/>
      <c r="L14" s="78">
        <v>0</v>
      </c>
      <c r="M14" s="71"/>
      <c r="N14" s="71"/>
      <c r="O14" s="71"/>
      <c r="P14" s="53">
        <v>104</v>
      </c>
      <c r="Q14" s="51"/>
      <c r="R14" s="52"/>
    </row>
    <row r="15" ht="11" customHeight="1" hidden="1">
      <c r="A15" t="s" s="64">
        <v>48</v>
      </c>
      <c r="B15" s="62"/>
      <c r="C15" s="63"/>
      <c r="D15" s="63"/>
      <c r="E15" s="63"/>
      <c r="F15" s="79"/>
      <c r="G15" s="79"/>
      <c r="H15" s="80"/>
      <c r="I15" s="79"/>
      <c r="J15" s="63"/>
      <c r="K15" s="63"/>
      <c r="L15" s="63"/>
      <c r="M15" s="63"/>
      <c r="N15" s="63"/>
      <c r="O15" s="63"/>
      <c r="P15" s="63"/>
      <c r="Q15" s="63"/>
      <c r="R15" s="52"/>
    </row>
    <row r="16" ht="11" customHeight="1" hidden="1">
      <c r="A16" t="s" s="64">
        <v>48</v>
      </c>
      <c r="B16" s="62"/>
      <c r="C16" s="63"/>
      <c r="D16" s="63"/>
      <c r="E16" s="63"/>
      <c r="F16" s="79"/>
      <c r="G16" s="79"/>
      <c r="H16" s="80"/>
      <c r="I16" s="79"/>
      <c r="J16" s="63"/>
      <c r="K16" s="63"/>
      <c r="L16" s="63"/>
      <c r="M16" s="63"/>
      <c r="N16" s="63"/>
      <c r="O16" s="63"/>
      <c r="P16" s="63"/>
      <c r="Q16" s="63"/>
      <c r="R16" s="52"/>
    </row>
    <row r="17" ht="14.55" customHeight="1">
      <c r="A17" t="s" s="48">
        <v>49</v>
      </c>
      <c r="B17" s="21"/>
      <c r="C17" t="s" s="48">
        <v>50</v>
      </c>
      <c r="D17" s="21"/>
      <c r="E17" s="21"/>
      <c r="F17" s="59"/>
      <c r="G17" s="59"/>
      <c r="H17" s="81"/>
      <c r="I17" s="59"/>
      <c r="J17" s="71"/>
      <c r="K17" s="71"/>
      <c r="L17" s="71"/>
      <c r="M17" s="71"/>
      <c r="N17" s="71"/>
      <c r="O17" s="71"/>
      <c r="P17" s="71"/>
      <c r="Q17" s="51"/>
      <c r="R17" s="52"/>
    </row>
    <row r="18" ht="22.7" customHeight="1">
      <c r="A18" t="s" s="48">
        <v>51</v>
      </c>
      <c r="B18" s="82"/>
      <c r="C18" t="s" s="83">
        <v>52</v>
      </c>
      <c r="D18" s="82"/>
      <c r="E18" s="82"/>
      <c r="F18" s="84"/>
      <c r="G18" s="84"/>
      <c r="H18" s="85"/>
      <c r="I18" s="84"/>
      <c r="J18" s="71"/>
      <c r="K18" s="71"/>
      <c r="L18" s="71"/>
      <c r="M18" s="71"/>
      <c r="N18" s="71"/>
      <c r="O18" s="71"/>
      <c r="P18" s="71"/>
      <c r="Q18" s="51"/>
      <c r="R18" s="52"/>
    </row>
    <row r="19" ht="11" customHeight="1" hidden="1">
      <c r="A19" t="s" s="64">
        <v>53</v>
      </c>
      <c r="B19" s="62"/>
      <c r="C19" s="63"/>
      <c r="D19" s="63"/>
      <c r="E19" s="63"/>
      <c r="F19" s="79"/>
      <c r="G19" s="79"/>
      <c r="H19" s="80"/>
      <c r="I19" s="79"/>
      <c r="J19" s="63"/>
      <c r="K19" s="63"/>
      <c r="L19" s="63"/>
      <c r="M19" s="63"/>
      <c r="N19" s="63"/>
      <c r="O19" s="63"/>
      <c r="P19" s="63"/>
      <c r="Q19" s="63"/>
      <c r="R19" s="52"/>
    </row>
    <row r="20" ht="11" customHeight="1" hidden="1">
      <c r="A20" t="s" s="64">
        <v>54</v>
      </c>
      <c r="B20" s="62"/>
      <c r="C20" s="63"/>
      <c r="D20" s="63"/>
      <c r="E20" s="63"/>
      <c r="F20" s="79"/>
      <c r="G20" s="79"/>
      <c r="H20" s="80"/>
      <c r="I20" s="79"/>
      <c r="J20" s="63"/>
      <c r="K20" s="63"/>
      <c r="L20" s="63"/>
      <c r="M20" s="63"/>
      <c r="N20" s="63"/>
      <c r="O20" s="63"/>
      <c r="P20" s="63"/>
      <c r="Q20" s="63"/>
      <c r="R20" s="52"/>
    </row>
    <row r="21" ht="15.55" customHeight="1">
      <c r="A21" s="53">
        <v>9</v>
      </c>
      <c r="B21" t="s" s="72">
        <v>55</v>
      </c>
      <c r="C21" t="s" s="73">
        <v>56</v>
      </c>
      <c r="D21" s="21"/>
      <c r="E21" s="21"/>
      <c r="F21" t="s" s="74">
        <v>57</v>
      </c>
      <c r="G21" s="86"/>
      <c r="H21" s="76"/>
      <c r="I21" s="77">
        <f>G21*H21</f>
        <v>0</v>
      </c>
      <c r="J21" s="21"/>
      <c r="K21" s="71"/>
      <c r="L21" s="78">
        <v>0</v>
      </c>
      <c r="M21" s="71"/>
      <c r="N21" s="71"/>
      <c r="O21" s="71"/>
      <c r="P21" s="53">
        <v>104</v>
      </c>
      <c r="Q21" s="51"/>
      <c r="R21" s="52"/>
    </row>
    <row r="22" ht="11" customHeight="1" hidden="1">
      <c r="A22" t="s" s="64">
        <v>48</v>
      </c>
      <c r="B22" s="62"/>
      <c r="C22" s="63"/>
      <c r="D22" s="63"/>
      <c r="E22" s="63"/>
      <c r="F22" s="79"/>
      <c r="G22" s="79"/>
      <c r="H22" s="80"/>
      <c r="I22" s="79"/>
      <c r="J22" s="63"/>
      <c r="K22" s="63"/>
      <c r="L22" s="63"/>
      <c r="M22" s="63"/>
      <c r="N22" s="63"/>
      <c r="O22" s="63"/>
      <c r="P22" s="63"/>
      <c r="Q22" s="63"/>
      <c r="R22" s="52"/>
    </row>
    <row r="23" ht="14.55" customHeight="1">
      <c r="A23" t="s" s="48">
        <v>49</v>
      </c>
      <c r="B23" s="21"/>
      <c r="C23" t="s" s="48">
        <v>58</v>
      </c>
      <c r="D23" s="21"/>
      <c r="E23" s="21"/>
      <c r="F23" s="59"/>
      <c r="G23" s="59"/>
      <c r="H23" s="81"/>
      <c r="I23" s="59"/>
      <c r="J23" s="71"/>
      <c r="K23" s="71"/>
      <c r="L23" s="71"/>
      <c r="M23" s="71"/>
      <c r="N23" s="71"/>
      <c r="O23" s="71"/>
      <c r="P23" s="71"/>
      <c r="Q23" s="51"/>
      <c r="R23" s="52"/>
    </row>
    <row r="24" ht="22.7" customHeight="1">
      <c r="A24" t="s" s="48">
        <v>51</v>
      </c>
      <c r="B24" s="82"/>
      <c r="C24" t="s" s="83">
        <v>59</v>
      </c>
      <c r="D24" s="82"/>
      <c r="E24" s="82"/>
      <c r="F24" s="84"/>
      <c r="G24" s="84"/>
      <c r="H24" s="85"/>
      <c r="I24" s="84"/>
      <c r="J24" s="71"/>
      <c r="K24" s="71"/>
      <c r="L24" s="71"/>
      <c r="M24" s="71"/>
      <c r="N24" s="71"/>
      <c r="O24" s="71"/>
      <c r="P24" s="71"/>
      <c r="Q24" s="51"/>
      <c r="R24" s="52"/>
    </row>
    <row r="25" ht="11" customHeight="1" hidden="1">
      <c r="A25" t="s" s="64">
        <v>53</v>
      </c>
      <c r="B25" s="62"/>
      <c r="C25" s="63"/>
      <c r="D25" s="63"/>
      <c r="E25" s="63"/>
      <c r="F25" s="79"/>
      <c r="G25" s="79"/>
      <c r="H25" s="80"/>
      <c r="I25" s="79"/>
      <c r="J25" s="63"/>
      <c r="K25" s="63"/>
      <c r="L25" s="63"/>
      <c r="M25" s="63"/>
      <c r="N25" s="63"/>
      <c r="O25" s="63"/>
      <c r="P25" s="63"/>
      <c r="Q25" s="63"/>
      <c r="R25" s="52"/>
    </row>
    <row r="26" ht="11" customHeight="1" hidden="1">
      <c r="A26" t="s" s="64">
        <v>54</v>
      </c>
      <c r="B26" s="62"/>
      <c r="C26" s="63"/>
      <c r="D26" s="63"/>
      <c r="E26" s="63"/>
      <c r="F26" s="79"/>
      <c r="G26" s="79"/>
      <c r="H26" s="80"/>
      <c r="I26" s="79"/>
      <c r="J26" s="63"/>
      <c r="K26" s="63"/>
      <c r="L26" s="63"/>
      <c r="M26" s="63"/>
      <c r="N26" s="63"/>
      <c r="O26" s="63"/>
      <c r="P26" s="63"/>
      <c r="Q26" s="63"/>
      <c r="R26" s="52"/>
    </row>
    <row r="27" ht="15.55" customHeight="1">
      <c r="A27" s="53">
        <v>9</v>
      </c>
      <c r="B27" t="s" s="72">
        <v>60</v>
      </c>
      <c r="C27" t="s" s="73">
        <v>61</v>
      </c>
      <c r="D27" s="21"/>
      <c r="E27" s="21"/>
      <c r="F27" t="s" s="74">
        <v>57</v>
      </c>
      <c r="G27" s="86"/>
      <c r="H27" s="76"/>
      <c r="I27" s="77">
        <f>G27*H27</f>
        <v>0</v>
      </c>
      <c r="J27" s="21"/>
      <c r="K27" s="71"/>
      <c r="L27" s="78">
        <v>0</v>
      </c>
      <c r="M27" s="71"/>
      <c r="N27" s="71"/>
      <c r="O27" s="71"/>
      <c r="P27" s="53">
        <v>104</v>
      </c>
      <c r="Q27" s="51"/>
      <c r="R27" s="52"/>
    </row>
    <row r="28" ht="11" customHeight="1" hidden="1">
      <c r="A28" t="s" s="64">
        <v>48</v>
      </c>
      <c r="B28" s="62"/>
      <c r="C28" s="63"/>
      <c r="D28" s="63"/>
      <c r="E28" s="63"/>
      <c r="F28" s="79"/>
      <c r="G28" s="79"/>
      <c r="H28" s="80"/>
      <c r="I28" s="79"/>
      <c r="J28" s="63"/>
      <c r="K28" s="63"/>
      <c r="L28" s="63"/>
      <c r="M28" s="63"/>
      <c r="N28" s="63"/>
      <c r="O28" s="63"/>
      <c r="P28" s="63"/>
      <c r="Q28" s="63"/>
      <c r="R28" s="52"/>
    </row>
    <row r="29" ht="14.55" customHeight="1">
      <c r="A29" t="s" s="48">
        <v>49</v>
      </c>
      <c r="B29" s="21"/>
      <c r="C29" t="s" s="48">
        <v>62</v>
      </c>
      <c r="D29" s="21"/>
      <c r="E29" s="21"/>
      <c r="F29" s="59"/>
      <c r="G29" s="59"/>
      <c r="H29" s="81"/>
      <c r="I29" s="59"/>
      <c r="J29" s="71"/>
      <c r="K29" s="71"/>
      <c r="L29" s="71"/>
      <c r="M29" s="71"/>
      <c r="N29" s="71"/>
      <c r="O29" s="71"/>
      <c r="P29" s="71"/>
      <c r="Q29" s="51"/>
      <c r="R29" s="52"/>
    </row>
    <row r="30" ht="22.7" customHeight="1">
      <c r="A30" t="s" s="48">
        <v>51</v>
      </c>
      <c r="B30" s="82"/>
      <c r="C30" t="s" s="83">
        <v>63</v>
      </c>
      <c r="D30" s="82"/>
      <c r="E30" s="82"/>
      <c r="F30" s="82"/>
      <c r="G30" s="82"/>
      <c r="H30" s="82"/>
      <c r="I30" s="82"/>
      <c r="J30" s="71"/>
      <c r="K30" s="71"/>
      <c r="L30" s="71"/>
      <c r="M30" s="71"/>
      <c r="N30" s="71"/>
      <c r="O30" s="71"/>
      <c r="P30" s="71"/>
      <c r="Q30" s="51"/>
      <c r="R30" s="52"/>
    </row>
    <row r="31" ht="9" customHeight="1" hidden="1">
      <c r="A31" t="s" s="64">
        <v>53</v>
      </c>
      <c r="B31" s="62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52"/>
    </row>
    <row r="32" ht="9" customHeight="1" hidden="1">
      <c r="A32" t="s" s="64">
        <v>54</v>
      </c>
      <c r="B32" s="62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52"/>
    </row>
    <row r="33" ht="9" customHeight="1" hidden="1">
      <c r="A33" t="s" s="64">
        <v>64</v>
      </c>
      <c r="B33" s="62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52"/>
    </row>
    <row r="34" ht="9" customHeight="1" hidden="1">
      <c r="A34" t="s" s="64">
        <v>44</v>
      </c>
      <c r="B34" s="62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52"/>
    </row>
    <row r="35" ht="18.6" customHeight="1">
      <c r="A35" s="53">
        <v>3</v>
      </c>
      <c r="B35" s="65">
        <v>6</v>
      </c>
      <c r="C35" t="s" s="66">
        <v>65</v>
      </c>
      <c r="D35" s="67"/>
      <c r="E35" s="67"/>
      <c r="F35" s="67"/>
      <c r="G35" s="67"/>
      <c r="H35" s="87"/>
      <c r="I35" s="88"/>
      <c r="J35" s="21"/>
      <c r="K35" s="71"/>
      <c r="L35" s="71"/>
      <c r="M35" s="71"/>
      <c r="N35" s="71"/>
      <c r="O35" s="71"/>
      <c r="P35" s="71"/>
      <c r="Q35" s="51"/>
      <c r="R35" s="52"/>
    </row>
    <row r="36" ht="14.6" customHeight="1">
      <c r="A36" s="53">
        <v>4</v>
      </c>
      <c r="B36" t="s" s="89">
        <v>66</v>
      </c>
      <c r="C36" t="s" s="90">
        <v>67</v>
      </c>
      <c r="D36" s="91"/>
      <c r="E36" s="91"/>
      <c r="F36" s="91"/>
      <c r="G36" s="91"/>
      <c r="H36" s="92"/>
      <c r="I36" s="93"/>
      <c r="J36" s="21"/>
      <c r="K36" s="71"/>
      <c r="L36" s="71"/>
      <c r="M36" s="71"/>
      <c r="N36" s="71"/>
      <c r="O36" s="71"/>
      <c r="P36" s="71"/>
      <c r="Q36" s="51"/>
      <c r="R36" s="52"/>
    </row>
    <row r="37" ht="14.55" customHeight="1">
      <c r="A37" s="53">
        <v>8</v>
      </c>
      <c r="B37" t="s" s="72">
        <v>68</v>
      </c>
      <c r="C37" t="s" s="94">
        <v>69</v>
      </c>
      <c r="D37" s="95"/>
      <c r="E37" s="95"/>
      <c r="F37" s="96"/>
      <c r="G37" s="96"/>
      <c r="H37" s="97"/>
      <c r="I37" s="98"/>
      <c r="J37" s="21"/>
      <c r="K37" s="71"/>
      <c r="L37" s="71"/>
      <c r="M37" s="71"/>
      <c r="N37" s="71"/>
      <c r="O37" s="71"/>
      <c r="P37" s="71"/>
      <c r="Q37" s="51"/>
      <c r="R37" s="52"/>
    </row>
    <row r="38" ht="11" customHeight="1" hidden="1">
      <c r="A38" t="s" s="64">
        <v>70</v>
      </c>
      <c r="B38" s="62"/>
      <c r="C38" s="63"/>
      <c r="D38" s="63"/>
      <c r="E38" s="63"/>
      <c r="F38" s="79"/>
      <c r="G38" s="79"/>
      <c r="H38" s="80"/>
      <c r="I38" s="79"/>
      <c r="J38" s="63"/>
      <c r="K38" s="63"/>
      <c r="L38" s="63"/>
      <c r="M38" s="63"/>
      <c r="N38" s="63"/>
      <c r="O38" s="63"/>
      <c r="P38" s="63"/>
      <c r="Q38" s="63"/>
      <c r="R38" s="52"/>
    </row>
    <row r="39" ht="15.55" customHeight="1">
      <c r="A39" s="53">
        <v>9</v>
      </c>
      <c r="B39" t="s" s="72">
        <v>71</v>
      </c>
      <c r="C39" t="s" s="73">
        <v>72</v>
      </c>
      <c r="D39" s="21"/>
      <c r="E39" s="21"/>
      <c r="F39" t="s" s="74">
        <v>57</v>
      </c>
      <c r="G39" s="86"/>
      <c r="H39" s="76"/>
      <c r="I39" s="77">
        <f>G39*H39</f>
        <v>0</v>
      </c>
      <c r="J39" s="21"/>
      <c r="K39" s="71"/>
      <c r="L39" s="78">
        <v>0</v>
      </c>
      <c r="M39" s="71"/>
      <c r="N39" s="71"/>
      <c r="O39" s="71"/>
      <c r="P39" s="53">
        <v>104</v>
      </c>
      <c r="Q39" s="51"/>
      <c r="R39" s="52"/>
    </row>
    <row r="40" ht="11" customHeight="1" hidden="1">
      <c r="A40" t="s" s="64">
        <v>48</v>
      </c>
      <c r="B40" s="62"/>
      <c r="C40" s="63"/>
      <c r="D40" s="63"/>
      <c r="E40" s="63"/>
      <c r="F40" s="79"/>
      <c r="G40" s="79"/>
      <c r="H40" s="80"/>
      <c r="I40" s="79"/>
      <c r="J40" s="63"/>
      <c r="K40" s="63"/>
      <c r="L40" s="63"/>
      <c r="M40" s="63"/>
      <c r="N40" s="63"/>
      <c r="O40" s="63"/>
      <c r="P40" s="63"/>
      <c r="Q40" s="63"/>
      <c r="R40" s="52"/>
    </row>
    <row r="41" ht="14.55" customHeight="1">
      <c r="A41" t="s" s="48">
        <v>49</v>
      </c>
      <c r="B41" s="21"/>
      <c r="C41" t="s" s="48">
        <v>58</v>
      </c>
      <c r="D41" s="21"/>
      <c r="E41" s="21"/>
      <c r="F41" s="59"/>
      <c r="G41" s="59"/>
      <c r="H41" s="81"/>
      <c r="I41" s="59"/>
      <c r="J41" s="71"/>
      <c r="K41" s="71"/>
      <c r="L41" s="71"/>
      <c r="M41" s="71"/>
      <c r="N41" s="71"/>
      <c r="O41" s="71"/>
      <c r="P41" s="71"/>
      <c r="Q41" s="51"/>
      <c r="R41" s="52"/>
    </row>
    <row r="42" ht="14.55" customHeight="1">
      <c r="A42" t="s" s="48">
        <v>51</v>
      </c>
      <c r="B42" s="82"/>
      <c r="C42" t="s" s="83">
        <v>73</v>
      </c>
      <c r="D42" s="82"/>
      <c r="E42" s="82"/>
      <c r="F42" s="84"/>
      <c r="G42" s="84"/>
      <c r="H42" s="85"/>
      <c r="I42" s="84"/>
      <c r="J42" s="71"/>
      <c r="K42" s="71"/>
      <c r="L42" s="71"/>
      <c r="M42" s="71"/>
      <c r="N42" s="71"/>
      <c r="O42" s="71"/>
      <c r="P42" s="71"/>
      <c r="Q42" s="51"/>
      <c r="R42" s="52"/>
    </row>
    <row r="43" ht="11" customHeight="1" hidden="1">
      <c r="A43" t="s" s="64">
        <v>54</v>
      </c>
      <c r="B43" s="62"/>
      <c r="C43" s="63"/>
      <c r="D43" s="63"/>
      <c r="E43" s="63"/>
      <c r="F43" s="79"/>
      <c r="G43" s="79"/>
      <c r="H43" s="80"/>
      <c r="I43" s="79"/>
      <c r="J43" s="63"/>
      <c r="K43" s="63"/>
      <c r="L43" s="63"/>
      <c r="M43" s="63"/>
      <c r="N43" s="63"/>
      <c r="O43" s="63"/>
      <c r="P43" s="63"/>
      <c r="Q43" s="63"/>
      <c r="R43" s="52"/>
    </row>
    <row r="44" ht="15.55" customHeight="1">
      <c r="A44" s="53">
        <v>9</v>
      </c>
      <c r="B44" t="s" s="72">
        <v>74</v>
      </c>
      <c r="C44" t="s" s="73">
        <v>75</v>
      </c>
      <c r="D44" s="21"/>
      <c r="E44" s="21"/>
      <c r="F44" t="s" s="74">
        <v>57</v>
      </c>
      <c r="G44" s="86"/>
      <c r="H44" s="76"/>
      <c r="I44" s="77">
        <f>G44*H44</f>
        <v>0</v>
      </c>
      <c r="J44" s="21"/>
      <c r="K44" s="71"/>
      <c r="L44" s="78">
        <v>0</v>
      </c>
      <c r="M44" s="71"/>
      <c r="N44" s="71"/>
      <c r="O44" s="71"/>
      <c r="P44" s="53">
        <v>104</v>
      </c>
      <c r="Q44" s="51"/>
      <c r="R44" s="52"/>
    </row>
    <row r="45" ht="11" customHeight="1" hidden="1">
      <c r="A45" t="s" s="64">
        <v>48</v>
      </c>
      <c r="B45" s="62"/>
      <c r="C45" s="63"/>
      <c r="D45" s="63"/>
      <c r="E45" s="63"/>
      <c r="F45" s="79"/>
      <c r="G45" s="79"/>
      <c r="H45" s="80"/>
      <c r="I45" s="79"/>
      <c r="J45" s="63"/>
      <c r="K45" s="63"/>
      <c r="L45" s="63"/>
      <c r="M45" s="63"/>
      <c r="N45" s="63"/>
      <c r="O45" s="63"/>
      <c r="P45" s="63"/>
      <c r="Q45" s="63"/>
      <c r="R45" s="52"/>
    </row>
    <row r="46" ht="11" customHeight="1" hidden="1">
      <c r="A46" t="s" s="64">
        <v>48</v>
      </c>
      <c r="B46" s="62"/>
      <c r="C46" s="63"/>
      <c r="D46" s="63"/>
      <c r="E46" s="63"/>
      <c r="F46" s="79"/>
      <c r="G46" s="79"/>
      <c r="H46" s="80"/>
      <c r="I46" s="79"/>
      <c r="J46" s="63"/>
      <c r="K46" s="63"/>
      <c r="L46" s="63"/>
      <c r="M46" s="63"/>
      <c r="N46" s="63"/>
      <c r="O46" s="63"/>
      <c r="P46" s="63"/>
      <c r="Q46" s="63"/>
      <c r="R46" s="52"/>
    </row>
    <row r="47" ht="14.55" customHeight="1">
      <c r="A47" t="s" s="48">
        <v>49</v>
      </c>
      <c r="B47" s="21"/>
      <c r="C47" t="s" s="48">
        <v>58</v>
      </c>
      <c r="D47" s="21"/>
      <c r="E47" s="21"/>
      <c r="F47" s="59"/>
      <c r="G47" s="59"/>
      <c r="H47" s="81"/>
      <c r="I47" s="59"/>
      <c r="J47" s="71"/>
      <c r="K47" s="71"/>
      <c r="L47" s="71"/>
      <c r="M47" s="71"/>
      <c r="N47" s="71"/>
      <c r="O47" s="71"/>
      <c r="P47" s="71"/>
      <c r="Q47" s="51"/>
      <c r="R47" s="52"/>
    </row>
    <row r="48" ht="22.7" customHeight="1">
      <c r="A48" t="s" s="48">
        <v>51</v>
      </c>
      <c r="B48" s="82"/>
      <c r="C48" t="s" s="83">
        <v>76</v>
      </c>
      <c r="D48" s="82"/>
      <c r="E48" s="82"/>
      <c r="F48" s="84"/>
      <c r="G48" s="84"/>
      <c r="H48" s="85"/>
      <c r="I48" s="84"/>
      <c r="J48" s="71"/>
      <c r="K48" s="71"/>
      <c r="L48" s="71"/>
      <c r="M48" s="71"/>
      <c r="N48" s="71"/>
      <c r="O48" s="71"/>
      <c r="P48" s="71"/>
      <c r="Q48" s="51"/>
      <c r="R48" s="52"/>
    </row>
    <row r="49" ht="11" customHeight="1" hidden="1">
      <c r="A49" t="s" s="64">
        <v>54</v>
      </c>
      <c r="B49" s="62"/>
      <c r="C49" s="63"/>
      <c r="D49" s="63"/>
      <c r="E49" s="63"/>
      <c r="F49" s="79"/>
      <c r="G49" s="79"/>
      <c r="H49" s="80"/>
      <c r="I49" s="79"/>
      <c r="J49" s="63"/>
      <c r="K49" s="63"/>
      <c r="L49" s="63"/>
      <c r="M49" s="63"/>
      <c r="N49" s="63"/>
      <c r="O49" s="63"/>
      <c r="P49" s="63"/>
      <c r="Q49" s="63"/>
      <c r="R49" s="52"/>
    </row>
    <row r="50" ht="27.2" customHeight="1">
      <c r="A50" s="53">
        <v>9</v>
      </c>
      <c r="B50" t="s" s="72">
        <v>77</v>
      </c>
      <c r="C50" t="s" s="73">
        <v>78</v>
      </c>
      <c r="D50" s="21"/>
      <c r="E50" s="21"/>
      <c r="F50" t="s" s="74">
        <v>57</v>
      </c>
      <c r="G50" s="86"/>
      <c r="H50" s="76"/>
      <c r="I50" s="77">
        <f>G50*H50</f>
        <v>0</v>
      </c>
      <c r="J50" s="21"/>
      <c r="K50" s="71"/>
      <c r="L50" s="78">
        <v>0</v>
      </c>
      <c r="M50" s="71"/>
      <c r="N50" s="71"/>
      <c r="O50" s="71"/>
      <c r="P50" s="53">
        <v>104</v>
      </c>
      <c r="Q50" s="51"/>
      <c r="R50" s="52"/>
    </row>
    <row r="51" ht="11" customHeight="1" hidden="1">
      <c r="A51" t="s" s="64">
        <v>48</v>
      </c>
      <c r="B51" s="62"/>
      <c r="C51" s="63"/>
      <c r="D51" s="63"/>
      <c r="E51" s="63"/>
      <c r="F51" s="79"/>
      <c r="G51" s="79"/>
      <c r="H51" s="80"/>
      <c r="I51" s="79"/>
      <c r="J51" s="63"/>
      <c r="K51" s="63"/>
      <c r="L51" s="63"/>
      <c r="M51" s="63"/>
      <c r="N51" s="63"/>
      <c r="O51" s="63"/>
      <c r="P51" s="63"/>
      <c r="Q51" s="63"/>
      <c r="R51" s="52"/>
    </row>
    <row r="52" ht="11" customHeight="1" hidden="1">
      <c r="A52" t="s" s="64">
        <v>48</v>
      </c>
      <c r="B52" s="62"/>
      <c r="C52" s="63"/>
      <c r="D52" s="63"/>
      <c r="E52" s="63"/>
      <c r="F52" s="79"/>
      <c r="G52" s="79"/>
      <c r="H52" s="80"/>
      <c r="I52" s="79"/>
      <c r="J52" s="63"/>
      <c r="K52" s="63"/>
      <c r="L52" s="63"/>
      <c r="M52" s="63"/>
      <c r="N52" s="63"/>
      <c r="O52" s="63"/>
      <c r="P52" s="63"/>
      <c r="Q52" s="63"/>
      <c r="R52" s="52"/>
    </row>
    <row r="53" ht="14.55" customHeight="1">
      <c r="A53" t="s" s="48">
        <v>49</v>
      </c>
      <c r="B53" s="21"/>
      <c r="C53" t="s" s="48">
        <v>58</v>
      </c>
      <c r="D53" s="21"/>
      <c r="E53" s="21"/>
      <c r="F53" s="59"/>
      <c r="G53" s="59"/>
      <c r="H53" s="81"/>
      <c r="I53" s="59"/>
      <c r="J53" s="71"/>
      <c r="K53" s="71"/>
      <c r="L53" s="71"/>
      <c r="M53" s="71"/>
      <c r="N53" s="71"/>
      <c r="O53" s="71"/>
      <c r="P53" s="71"/>
      <c r="Q53" s="51"/>
      <c r="R53" s="52"/>
    </row>
    <row r="54" ht="22.7" customHeight="1">
      <c r="A54" t="s" s="48">
        <v>51</v>
      </c>
      <c r="B54" s="82"/>
      <c r="C54" t="s" s="83">
        <v>76</v>
      </c>
      <c r="D54" s="82"/>
      <c r="E54" s="82"/>
      <c r="F54" s="82"/>
      <c r="G54" s="82"/>
      <c r="H54" s="82"/>
      <c r="I54" s="82"/>
      <c r="J54" s="71"/>
      <c r="K54" s="71"/>
      <c r="L54" s="71"/>
      <c r="M54" s="71"/>
      <c r="N54" s="71"/>
      <c r="O54" s="71"/>
      <c r="P54" s="71"/>
      <c r="Q54" s="51"/>
      <c r="R54" s="52"/>
    </row>
    <row r="55" ht="9" customHeight="1" hidden="1">
      <c r="A55" t="s" s="64">
        <v>54</v>
      </c>
      <c r="B55" s="62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52"/>
    </row>
    <row r="56" ht="9" customHeight="1" hidden="1">
      <c r="A56" t="s" s="64">
        <v>79</v>
      </c>
      <c r="B56" s="62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52"/>
    </row>
    <row r="57" ht="9" customHeight="1" hidden="1">
      <c r="A57" t="s" s="64">
        <v>80</v>
      </c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52"/>
    </row>
    <row r="58" ht="15.6" customHeight="1">
      <c r="A58" s="53">
        <v>4</v>
      </c>
      <c r="B58" t="s" s="89">
        <v>81</v>
      </c>
      <c r="C58" t="s" s="90">
        <v>82</v>
      </c>
      <c r="D58" s="91"/>
      <c r="E58" s="91"/>
      <c r="F58" s="99"/>
      <c r="G58" s="99"/>
      <c r="H58" s="100"/>
      <c r="I58" s="101"/>
      <c r="J58" s="21"/>
      <c r="K58" s="71"/>
      <c r="L58" s="71"/>
      <c r="M58" s="71"/>
      <c r="N58" s="71"/>
      <c r="O58" s="71"/>
      <c r="P58" s="71"/>
      <c r="Q58" s="51"/>
      <c r="R58" s="52"/>
    </row>
    <row r="59" ht="15.55" customHeight="1">
      <c r="A59" s="53">
        <v>9</v>
      </c>
      <c r="B59" t="s" s="72">
        <v>83</v>
      </c>
      <c r="C59" t="s" s="73">
        <v>84</v>
      </c>
      <c r="D59" s="21"/>
      <c r="E59" s="21"/>
      <c r="F59" t="s" s="74">
        <v>57</v>
      </c>
      <c r="G59" s="86"/>
      <c r="H59" s="76"/>
      <c r="I59" s="77">
        <f>G59*H59</f>
        <v>0</v>
      </c>
      <c r="J59" s="21"/>
      <c r="K59" s="71"/>
      <c r="L59" s="78">
        <v>0</v>
      </c>
      <c r="M59" s="71"/>
      <c r="N59" s="71"/>
      <c r="O59" s="71"/>
      <c r="P59" s="53">
        <v>104</v>
      </c>
      <c r="Q59" s="51"/>
      <c r="R59" s="52"/>
    </row>
    <row r="60" ht="11" customHeight="1" hidden="1">
      <c r="A60" t="s" s="64">
        <v>48</v>
      </c>
      <c r="B60" s="62"/>
      <c r="C60" s="63"/>
      <c r="D60" s="63"/>
      <c r="E60" s="63"/>
      <c r="F60" s="79"/>
      <c r="G60" s="79"/>
      <c r="H60" s="80"/>
      <c r="I60" s="79"/>
      <c r="J60" s="63"/>
      <c r="K60" s="63"/>
      <c r="L60" s="63"/>
      <c r="M60" s="63"/>
      <c r="N60" s="63"/>
      <c r="O60" s="63"/>
      <c r="P60" s="63"/>
      <c r="Q60" s="63"/>
      <c r="R60" s="52"/>
    </row>
    <row r="61" ht="14.55" customHeight="1">
      <c r="A61" t="s" s="48">
        <v>49</v>
      </c>
      <c r="B61" s="21"/>
      <c r="C61" t="s" s="48">
        <v>85</v>
      </c>
      <c r="D61" s="21"/>
      <c r="E61" s="21"/>
      <c r="F61" s="59"/>
      <c r="G61" s="59"/>
      <c r="H61" s="81"/>
      <c r="I61" s="59"/>
      <c r="J61" s="71"/>
      <c r="K61" s="71"/>
      <c r="L61" s="71"/>
      <c r="M61" s="71"/>
      <c r="N61" s="71"/>
      <c r="O61" s="71"/>
      <c r="P61" s="71"/>
      <c r="Q61" s="51"/>
      <c r="R61" s="52"/>
    </row>
    <row r="62" ht="22.7" customHeight="1">
      <c r="A62" t="s" s="48">
        <v>51</v>
      </c>
      <c r="B62" s="82"/>
      <c r="C62" t="s" s="83">
        <v>76</v>
      </c>
      <c r="D62" s="82"/>
      <c r="E62" s="82"/>
      <c r="F62" s="82"/>
      <c r="G62" s="82"/>
      <c r="H62" s="82"/>
      <c r="I62" s="82"/>
      <c r="J62" s="71"/>
      <c r="K62" s="71"/>
      <c r="L62" s="71"/>
      <c r="M62" s="71"/>
      <c r="N62" s="71"/>
      <c r="O62" s="71"/>
      <c r="P62" s="71"/>
      <c r="Q62" s="51"/>
      <c r="R62" s="52"/>
    </row>
    <row r="63" ht="9" customHeight="1" hidden="1">
      <c r="A63" t="s" s="64">
        <v>54</v>
      </c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52"/>
    </row>
    <row r="64" ht="9" customHeight="1" hidden="1">
      <c r="A64" t="s" s="64">
        <v>80</v>
      </c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52"/>
    </row>
    <row r="65" ht="15.6" customHeight="1">
      <c r="A65" s="53">
        <v>4</v>
      </c>
      <c r="B65" t="s" s="89">
        <v>86</v>
      </c>
      <c r="C65" t="s" s="90">
        <v>87</v>
      </c>
      <c r="D65" s="91"/>
      <c r="E65" s="91"/>
      <c r="F65" s="99"/>
      <c r="G65" s="99"/>
      <c r="H65" s="100"/>
      <c r="I65" s="101"/>
      <c r="J65" s="21"/>
      <c r="K65" s="71"/>
      <c r="L65" s="71"/>
      <c r="M65" s="71"/>
      <c r="N65" s="71"/>
      <c r="O65" s="71"/>
      <c r="P65" s="71"/>
      <c r="Q65" s="51"/>
      <c r="R65" s="52"/>
    </row>
    <row r="66" ht="15.55" customHeight="1">
      <c r="A66" s="53">
        <v>9</v>
      </c>
      <c r="B66" t="s" s="72">
        <v>88</v>
      </c>
      <c r="C66" t="s" s="73">
        <v>89</v>
      </c>
      <c r="D66" s="21"/>
      <c r="E66" s="21"/>
      <c r="F66" t="s" s="74">
        <v>57</v>
      </c>
      <c r="G66" s="86"/>
      <c r="H66" s="76"/>
      <c r="I66" s="77">
        <f>G66*H66</f>
        <v>0</v>
      </c>
      <c r="J66" s="21"/>
      <c r="K66" s="71"/>
      <c r="L66" s="78">
        <v>0</v>
      </c>
      <c r="M66" s="71"/>
      <c r="N66" s="71"/>
      <c r="O66" s="71"/>
      <c r="P66" s="53">
        <v>104</v>
      </c>
      <c r="Q66" s="51"/>
      <c r="R66" s="52"/>
    </row>
    <row r="67" ht="11" customHeight="1" hidden="1">
      <c r="A67" t="s" s="64">
        <v>48</v>
      </c>
      <c r="B67" s="62"/>
      <c r="C67" s="63"/>
      <c r="D67" s="63"/>
      <c r="E67" s="63"/>
      <c r="F67" s="79"/>
      <c r="G67" s="79"/>
      <c r="H67" s="80"/>
      <c r="I67" s="79"/>
      <c r="J67" s="63"/>
      <c r="K67" s="63"/>
      <c r="L67" s="63"/>
      <c r="M67" s="63"/>
      <c r="N67" s="63"/>
      <c r="O67" s="63"/>
      <c r="P67" s="63"/>
      <c r="Q67" s="63"/>
      <c r="R67" s="52"/>
    </row>
    <row r="68" ht="14.55" customHeight="1">
      <c r="A68" t="s" s="48">
        <v>49</v>
      </c>
      <c r="B68" s="21"/>
      <c r="C68" t="s" s="48">
        <v>85</v>
      </c>
      <c r="D68" s="21"/>
      <c r="E68" s="21"/>
      <c r="F68" s="59"/>
      <c r="G68" s="59"/>
      <c r="H68" s="81"/>
      <c r="I68" s="59"/>
      <c r="J68" s="71"/>
      <c r="K68" s="71"/>
      <c r="L68" s="71"/>
      <c r="M68" s="71"/>
      <c r="N68" s="71"/>
      <c r="O68" s="71"/>
      <c r="P68" s="71"/>
      <c r="Q68" s="51"/>
      <c r="R68" s="52"/>
    </row>
    <row r="69" ht="22.7" customHeight="1">
      <c r="A69" t="s" s="48">
        <v>51</v>
      </c>
      <c r="B69" s="82"/>
      <c r="C69" t="s" s="83">
        <v>76</v>
      </c>
      <c r="D69" s="82"/>
      <c r="E69" s="82"/>
      <c r="F69" s="82"/>
      <c r="G69" s="82"/>
      <c r="H69" s="82"/>
      <c r="I69" s="82"/>
      <c r="J69" s="71"/>
      <c r="K69" s="71"/>
      <c r="L69" s="71"/>
      <c r="M69" s="71"/>
      <c r="N69" s="71"/>
      <c r="O69" s="71"/>
      <c r="P69" s="71"/>
      <c r="Q69" s="51"/>
      <c r="R69" s="52"/>
    </row>
    <row r="70" ht="9" customHeight="1" hidden="1">
      <c r="A70" t="s" s="64">
        <v>54</v>
      </c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52"/>
    </row>
    <row r="71" ht="9" customHeight="1" hidden="1">
      <c r="A71" t="s" s="64">
        <v>80</v>
      </c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52"/>
    </row>
    <row r="72" ht="15.6" customHeight="1">
      <c r="A72" s="53">
        <v>4</v>
      </c>
      <c r="B72" t="s" s="89">
        <v>90</v>
      </c>
      <c r="C72" t="s" s="90">
        <v>91</v>
      </c>
      <c r="D72" s="91"/>
      <c r="E72" s="91"/>
      <c r="F72" s="99"/>
      <c r="G72" s="99"/>
      <c r="H72" s="100"/>
      <c r="I72" s="101"/>
      <c r="J72" s="21"/>
      <c r="K72" s="71"/>
      <c r="L72" s="71"/>
      <c r="M72" s="71"/>
      <c r="N72" s="71"/>
      <c r="O72" s="71"/>
      <c r="P72" s="71"/>
      <c r="Q72" s="51"/>
      <c r="R72" s="52"/>
    </row>
    <row r="73" ht="11" customHeight="1" hidden="1">
      <c r="A73" t="s" s="64">
        <v>92</v>
      </c>
      <c r="B73" s="62"/>
      <c r="C73" s="63"/>
      <c r="D73" s="63"/>
      <c r="E73" s="63"/>
      <c r="F73" s="79"/>
      <c r="G73" s="79"/>
      <c r="H73" s="80"/>
      <c r="I73" s="79"/>
      <c r="J73" s="63"/>
      <c r="K73" s="63"/>
      <c r="L73" s="63"/>
      <c r="M73" s="63"/>
      <c r="N73" s="63"/>
      <c r="O73" s="63"/>
      <c r="P73" s="63"/>
      <c r="Q73" s="63"/>
      <c r="R73" s="52"/>
    </row>
    <row r="74" ht="15.55" customHeight="1">
      <c r="A74" s="53">
        <v>9</v>
      </c>
      <c r="B74" t="s" s="72">
        <v>93</v>
      </c>
      <c r="C74" t="s" s="73">
        <v>94</v>
      </c>
      <c r="D74" s="21"/>
      <c r="E74" s="21"/>
      <c r="F74" t="s" s="74">
        <v>57</v>
      </c>
      <c r="G74" s="86"/>
      <c r="H74" s="76"/>
      <c r="I74" s="77">
        <f>G74*H74</f>
        <v>0</v>
      </c>
      <c r="J74" s="21"/>
      <c r="K74" s="71"/>
      <c r="L74" s="78">
        <v>0</v>
      </c>
      <c r="M74" s="71"/>
      <c r="N74" s="71"/>
      <c r="O74" s="71"/>
      <c r="P74" s="53">
        <v>104</v>
      </c>
      <c r="Q74" s="51"/>
      <c r="R74" s="52"/>
    </row>
    <row r="75" ht="11" customHeight="1" hidden="1">
      <c r="A75" t="s" s="64">
        <v>48</v>
      </c>
      <c r="B75" s="62"/>
      <c r="C75" s="63"/>
      <c r="D75" s="63"/>
      <c r="E75" s="63"/>
      <c r="F75" s="79"/>
      <c r="G75" s="79"/>
      <c r="H75" s="80"/>
      <c r="I75" s="79"/>
      <c r="J75" s="63"/>
      <c r="K75" s="63"/>
      <c r="L75" s="63"/>
      <c r="M75" s="63"/>
      <c r="N75" s="63"/>
      <c r="O75" s="63"/>
      <c r="P75" s="63"/>
      <c r="Q75" s="63"/>
      <c r="R75" s="52"/>
    </row>
    <row r="76" ht="11" customHeight="1" hidden="1">
      <c r="A76" t="s" s="64">
        <v>48</v>
      </c>
      <c r="B76" s="62"/>
      <c r="C76" s="63"/>
      <c r="D76" s="63"/>
      <c r="E76" s="63"/>
      <c r="F76" s="79"/>
      <c r="G76" s="79"/>
      <c r="H76" s="80"/>
      <c r="I76" s="79"/>
      <c r="J76" s="63"/>
      <c r="K76" s="63"/>
      <c r="L76" s="63"/>
      <c r="M76" s="63"/>
      <c r="N76" s="63"/>
      <c r="O76" s="63"/>
      <c r="P76" s="63"/>
      <c r="Q76" s="63"/>
      <c r="R76" s="52"/>
    </row>
    <row r="77" ht="14.55" customHeight="1">
      <c r="A77" t="s" s="48">
        <v>49</v>
      </c>
      <c r="B77" s="21"/>
      <c r="C77" t="s" s="48">
        <v>95</v>
      </c>
      <c r="D77" s="21"/>
      <c r="E77" s="21"/>
      <c r="F77" s="59"/>
      <c r="G77" s="59"/>
      <c r="H77" s="81"/>
      <c r="I77" s="59"/>
      <c r="J77" s="71"/>
      <c r="K77" s="71"/>
      <c r="L77" s="71"/>
      <c r="M77" s="71"/>
      <c r="N77" s="71"/>
      <c r="O77" s="71"/>
      <c r="P77" s="71"/>
      <c r="Q77" s="51"/>
      <c r="R77" s="52"/>
    </row>
    <row r="78" ht="22.7" customHeight="1">
      <c r="A78" t="s" s="48">
        <v>51</v>
      </c>
      <c r="B78" s="82"/>
      <c r="C78" t="s" s="83">
        <v>96</v>
      </c>
      <c r="D78" s="82"/>
      <c r="E78" s="82"/>
      <c r="F78" s="84"/>
      <c r="G78" s="84"/>
      <c r="H78" s="85"/>
      <c r="I78" s="84"/>
      <c r="J78" s="71"/>
      <c r="K78" s="71"/>
      <c r="L78" s="71"/>
      <c r="M78" s="71"/>
      <c r="N78" s="71"/>
      <c r="O78" s="71"/>
      <c r="P78" s="71"/>
      <c r="Q78" s="51"/>
      <c r="R78" s="52"/>
    </row>
    <row r="79" ht="11" customHeight="1" hidden="1">
      <c r="A79" t="s" s="64">
        <v>54</v>
      </c>
      <c r="B79" s="62"/>
      <c r="C79" s="63"/>
      <c r="D79" s="63"/>
      <c r="E79" s="63"/>
      <c r="F79" s="79"/>
      <c r="G79" s="79"/>
      <c r="H79" s="80"/>
      <c r="I79" s="79"/>
      <c r="J79" s="63"/>
      <c r="K79" s="63"/>
      <c r="L79" s="63"/>
      <c r="M79" s="63"/>
      <c r="N79" s="63"/>
      <c r="O79" s="63"/>
      <c r="P79" s="63"/>
      <c r="Q79" s="63"/>
      <c r="R79" s="52"/>
    </row>
    <row r="80" ht="15.55" customHeight="1">
      <c r="A80" s="53">
        <v>9</v>
      </c>
      <c r="B80" t="s" s="72">
        <v>97</v>
      </c>
      <c r="C80" t="s" s="73">
        <v>98</v>
      </c>
      <c r="D80" s="21"/>
      <c r="E80" s="21"/>
      <c r="F80" t="s" s="74">
        <v>57</v>
      </c>
      <c r="G80" s="86"/>
      <c r="H80" s="76"/>
      <c r="I80" s="77">
        <f>G80*H80</f>
        <v>0</v>
      </c>
      <c r="J80" s="21"/>
      <c r="K80" s="71"/>
      <c r="L80" s="78">
        <v>0</v>
      </c>
      <c r="M80" s="71"/>
      <c r="N80" s="71"/>
      <c r="O80" s="71"/>
      <c r="P80" s="53">
        <v>104</v>
      </c>
      <c r="Q80" s="51"/>
      <c r="R80" s="52"/>
    </row>
    <row r="81" ht="11" customHeight="1" hidden="1">
      <c r="A81" t="s" s="64">
        <v>48</v>
      </c>
      <c r="B81" s="62"/>
      <c r="C81" s="63"/>
      <c r="D81" s="63"/>
      <c r="E81" s="63"/>
      <c r="F81" s="79"/>
      <c r="G81" s="79"/>
      <c r="H81" s="80"/>
      <c r="I81" s="79"/>
      <c r="J81" s="63"/>
      <c r="K81" s="63"/>
      <c r="L81" s="63"/>
      <c r="M81" s="63"/>
      <c r="N81" s="63"/>
      <c r="O81" s="63"/>
      <c r="P81" s="63"/>
      <c r="Q81" s="63"/>
      <c r="R81" s="52"/>
    </row>
    <row r="82" ht="14.55" customHeight="1">
      <c r="A82" t="s" s="48">
        <v>49</v>
      </c>
      <c r="B82" s="21"/>
      <c r="C82" t="s" s="48">
        <v>95</v>
      </c>
      <c r="D82" s="21"/>
      <c r="E82" s="21"/>
      <c r="F82" s="59"/>
      <c r="G82" s="59"/>
      <c r="H82" s="81"/>
      <c r="I82" s="59"/>
      <c r="J82" s="71"/>
      <c r="K82" s="71"/>
      <c r="L82" s="71"/>
      <c r="M82" s="71"/>
      <c r="N82" s="71"/>
      <c r="O82" s="71"/>
      <c r="P82" s="71"/>
      <c r="Q82" s="51"/>
      <c r="R82" s="52"/>
    </row>
    <row r="83" ht="22.7" customHeight="1">
      <c r="A83" t="s" s="48">
        <v>51</v>
      </c>
      <c r="B83" s="82"/>
      <c r="C83" t="s" s="83">
        <v>96</v>
      </c>
      <c r="D83" s="82"/>
      <c r="E83" s="82"/>
      <c r="F83" s="82"/>
      <c r="G83" s="82"/>
      <c r="H83" s="82"/>
      <c r="I83" s="82"/>
      <c r="J83" s="71"/>
      <c r="K83" s="71"/>
      <c r="L83" s="71"/>
      <c r="M83" s="71"/>
      <c r="N83" s="71"/>
      <c r="O83" s="71"/>
      <c r="P83" s="71"/>
      <c r="Q83" s="51"/>
      <c r="R83" s="52"/>
    </row>
    <row r="84" ht="9" customHeight="1" hidden="1">
      <c r="A84" t="s" s="64">
        <v>54</v>
      </c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52"/>
    </row>
    <row r="85" ht="9" customHeight="1" hidden="1">
      <c r="A85" t="s" s="64">
        <v>80</v>
      </c>
      <c r="B85" s="62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52"/>
    </row>
    <row r="86" ht="15.6" customHeight="1">
      <c r="A86" s="53">
        <v>4</v>
      </c>
      <c r="B86" t="s" s="89">
        <v>99</v>
      </c>
      <c r="C86" t="s" s="90">
        <v>100</v>
      </c>
      <c r="D86" s="91"/>
      <c r="E86" s="91"/>
      <c r="F86" s="99"/>
      <c r="G86" s="99"/>
      <c r="H86" s="100"/>
      <c r="I86" s="101"/>
      <c r="J86" s="21"/>
      <c r="K86" s="71"/>
      <c r="L86" s="71"/>
      <c r="M86" s="71"/>
      <c r="N86" s="71"/>
      <c r="O86" s="71"/>
      <c r="P86" s="71"/>
      <c r="Q86" s="51"/>
      <c r="R86" s="52"/>
    </row>
    <row r="87" ht="15.55" customHeight="1">
      <c r="A87" s="53">
        <v>9</v>
      </c>
      <c r="B87" t="s" s="72">
        <v>101</v>
      </c>
      <c r="C87" t="s" s="73">
        <v>102</v>
      </c>
      <c r="D87" s="21"/>
      <c r="E87" s="21"/>
      <c r="F87" t="s" s="74">
        <v>19</v>
      </c>
      <c r="G87" s="86"/>
      <c r="H87" s="76"/>
      <c r="I87" s="77">
        <f>G87*H87</f>
        <v>0</v>
      </c>
      <c r="J87" s="21"/>
      <c r="K87" s="71"/>
      <c r="L87" s="78">
        <v>0</v>
      </c>
      <c r="M87" s="71"/>
      <c r="N87" s="71"/>
      <c r="O87" s="71"/>
      <c r="P87" s="53">
        <v>104</v>
      </c>
      <c r="Q87" s="51"/>
      <c r="R87" s="52"/>
    </row>
    <row r="88" ht="11" customHeight="1" hidden="1">
      <c r="A88" t="s" s="64">
        <v>48</v>
      </c>
      <c r="B88" s="62"/>
      <c r="C88" s="63"/>
      <c r="D88" s="63"/>
      <c r="E88" s="63"/>
      <c r="F88" s="79"/>
      <c r="G88" s="79"/>
      <c r="H88" s="80"/>
      <c r="I88" s="79"/>
      <c r="J88" s="63"/>
      <c r="K88" s="63"/>
      <c r="L88" s="63"/>
      <c r="M88" s="63"/>
      <c r="N88" s="63"/>
      <c r="O88" s="63"/>
      <c r="P88" s="63"/>
      <c r="Q88" s="63"/>
      <c r="R88" s="52"/>
    </row>
    <row r="89" ht="11" customHeight="1" hidden="1">
      <c r="A89" t="s" s="64">
        <v>48</v>
      </c>
      <c r="B89" s="62"/>
      <c r="C89" s="63"/>
      <c r="D89" s="63"/>
      <c r="E89" s="63"/>
      <c r="F89" s="79"/>
      <c r="G89" s="79"/>
      <c r="H89" s="80"/>
      <c r="I89" s="79"/>
      <c r="J89" s="63"/>
      <c r="K89" s="63"/>
      <c r="L89" s="63"/>
      <c r="M89" s="63"/>
      <c r="N89" s="63"/>
      <c r="O89" s="63"/>
      <c r="P89" s="63"/>
      <c r="Q89" s="63"/>
      <c r="R89" s="52"/>
    </row>
    <row r="90" ht="14.55" customHeight="1">
      <c r="A90" t="s" s="48">
        <v>49</v>
      </c>
      <c r="B90" s="21"/>
      <c r="C90" t="s" s="48">
        <v>103</v>
      </c>
      <c r="D90" s="21"/>
      <c r="E90" s="21"/>
      <c r="F90" s="59"/>
      <c r="G90" s="59"/>
      <c r="H90" s="81"/>
      <c r="I90" s="59"/>
      <c r="J90" s="71"/>
      <c r="K90" s="71"/>
      <c r="L90" s="71"/>
      <c r="M90" s="71"/>
      <c r="N90" s="71"/>
      <c r="O90" s="71"/>
      <c r="P90" s="71"/>
      <c r="Q90" s="51"/>
      <c r="R90" s="52"/>
    </row>
    <row r="91" ht="22.7" customHeight="1">
      <c r="A91" t="s" s="48">
        <v>51</v>
      </c>
      <c r="B91" s="82"/>
      <c r="C91" t="s" s="83">
        <v>104</v>
      </c>
      <c r="D91" s="82"/>
      <c r="E91" s="82"/>
      <c r="F91" s="84"/>
      <c r="G91" s="84"/>
      <c r="H91" s="85"/>
      <c r="I91" s="84"/>
      <c r="J91" s="71"/>
      <c r="K91" s="71"/>
      <c r="L91" s="71"/>
      <c r="M91" s="71"/>
      <c r="N91" s="71"/>
      <c r="O91" s="71"/>
      <c r="P91" s="71"/>
      <c r="Q91" s="51"/>
      <c r="R91" s="52"/>
    </row>
    <row r="92" ht="11" customHeight="1" hidden="1">
      <c r="A92" t="s" s="64">
        <v>53</v>
      </c>
      <c r="B92" s="62"/>
      <c r="C92" s="63"/>
      <c r="D92" s="63"/>
      <c r="E92" s="63"/>
      <c r="F92" s="79"/>
      <c r="G92" s="79"/>
      <c r="H92" s="80"/>
      <c r="I92" s="79"/>
      <c r="J92" s="63"/>
      <c r="K92" s="63"/>
      <c r="L92" s="63"/>
      <c r="M92" s="63"/>
      <c r="N92" s="63"/>
      <c r="O92" s="63"/>
      <c r="P92" s="63"/>
      <c r="Q92" s="63"/>
      <c r="R92" s="52"/>
    </row>
    <row r="93" ht="11" customHeight="1" hidden="1">
      <c r="A93" t="s" s="64">
        <v>53</v>
      </c>
      <c r="B93" s="62"/>
      <c r="C93" s="63"/>
      <c r="D93" s="63"/>
      <c r="E93" s="63"/>
      <c r="F93" s="79"/>
      <c r="G93" s="79"/>
      <c r="H93" s="80"/>
      <c r="I93" s="79"/>
      <c r="J93" s="63"/>
      <c r="K93" s="63"/>
      <c r="L93" s="63"/>
      <c r="M93" s="63"/>
      <c r="N93" s="63"/>
      <c r="O93" s="63"/>
      <c r="P93" s="63"/>
      <c r="Q93" s="63"/>
      <c r="R93" s="52"/>
    </row>
    <row r="94" ht="11" customHeight="1" hidden="1">
      <c r="A94" t="s" s="64">
        <v>54</v>
      </c>
      <c r="B94" s="62"/>
      <c r="C94" s="63"/>
      <c r="D94" s="63"/>
      <c r="E94" s="63"/>
      <c r="F94" s="79"/>
      <c r="G94" s="79"/>
      <c r="H94" s="80"/>
      <c r="I94" s="79"/>
      <c r="J94" s="63"/>
      <c r="K94" s="63"/>
      <c r="L94" s="63"/>
      <c r="M94" s="63"/>
      <c r="N94" s="63"/>
      <c r="O94" s="63"/>
      <c r="P94" s="63"/>
      <c r="Q94" s="63"/>
      <c r="R94" s="52"/>
    </row>
    <row r="95" ht="15.55" customHeight="1">
      <c r="A95" s="53">
        <v>9</v>
      </c>
      <c r="B95" t="s" s="72">
        <v>105</v>
      </c>
      <c r="C95" t="s" s="73">
        <v>106</v>
      </c>
      <c r="D95" s="21"/>
      <c r="E95" s="21"/>
      <c r="F95" t="s" s="74">
        <v>19</v>
      </c>
      <c r="G95" s="86"/>
      <c r="H95" s="76"/>
      <c r="I95" s="77">
        <f>G95*H95</f>
        <v>0</v>
      </c>
      <c r="J95" s="21"/>
      <c r="K95" s="71"/>
      <c r="L95" s="78">
        <v>0</v>
      </c>
      <c r="M95" s="71"/>
      <c r="N95" s="71"/>
      <c r="O95" s="71"/>
      <c r="P95" s="53">
        <v>104</v>
      </c>
      <c r="Q95" s="51"/>
      <c r="R95" s="52"/>
    </row>
    <row r="96" ht="11" customHeight="1" hidden="1">
      <c r="A96" t="s" s="64">
        <v>48</v>
      </c>
      <c r="B96" s="62"/>
      <c r="C96" s="63"/>
      <c r="D96" s="63"/>
      <c r="E96" s="63"/>
      <c r="F96" s="79"/>
      <c r="G96" s="79"/>
      <c r="H96" s="80"/>
      <c r="I96" s="79"/>
      <c r="J96" s="63"/>
      <c r="K96" s="63"/>
      <c r="L96" s="63"/>
      <c r="M96" s="63"/>
      <c r="N96" s="63"/>
      <c r="O96" s="63"/>
      <c r="P96" s="63"/>
      <c r="Q96" s="63"/>
      <c r="R96" s="52"/>
    </row>
    <row r="97" ht="14.55" customHeight="1">
      <c r="A97" t="s" s="48">
        <v>49</v>
      </c>
      <c r="B97" s="21"/>
      <c r="C97" t="s" s="48">
        <v>107</v>
      </c>
      <c r="D97" s="21"/>
      <c r="E97" s="21"/>
      <c r="F97" s="59"/>
      <c r="G97" s="59"/>
      <c r="H97" s="81"/>
      <c r="I97" s="59"/>
      <c r="J97" s="71"/>
      <c r="K97" s="71"/>
      <c r="L97" s="71"/>
      <c r="M97" s="71"/>
      <c r="N97" s="71"/>
      <c r="O97" s="71"/>
      <c r="P97" s="71"/>
      <c r="Q97" s="51"/>
      <c r="R97" s="52"/>
    </row>
    <row r="98" ht="32.1" customHeight="1">
      <c r="A98" t="s" s="48">
        <v>51</v>
      </c>
      <c r="B98" s="82"/>
      <c r="C98" t="s" s="83">
        <v>108</v>
      </c>
      <c r="D98" s="82"/>
      <c r="E98" s="82"/>
      <c r="F98" s="82"/>
      <c r="G98" s="82"/>
      <c r="H98" s="82"/>
      <c r="I98" s="82"/>
      <c r="J98" s="71"/>
      <c r="K98" s="71"/>
      <c r="L98" s="71"/>
      <c r="M98" s="71"/>
      <c r="N98" s="71"/>
      <c r="O98" s="71"/>
      <c r="P98" s="71"/>
      <c r="Q98" s="51"/>
      <c r="R98" s="52"/>
    </row>
    <row r="99" ht="9" customHeight="1" hidden="1">
      <c r="A99" t="s" s="64">
        <v>53</v>
      </c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52"/>
    </row>
    <row r="100" ht="9" customHeight="1" hidden="1">
      <c r="A100" t="s" s="64">
        <v>54</v>
      </c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52"/>
    </row>
    <row r="101" ht="24.95" customHeight="1">
      <c r="A101" s="53">
        <v>8</v>
      </c>
      <c r="B101" t="s" s="72">
        <v>109</v>
      </c>
      <c r="C101" t="s" s="94">
        <v>110</v>
      </c>
      <c r="D101" s="95"/>
      <c r="E101" s="95"/>
      <c r="F101" s="63"/>
      <c r="G101" s="63"/>
      <c r="H101" s="102"/>
      <c r="I101" s="21"/>
      <c r="J101" s="21"/>
      <c r="K101" s="71"/>
      <c r="L101" s="71"/>
      <c r="M101" s="71"/>
      <c r="N101" s="71"/>
      <c r="O101" s="71"/>
      <c r="P101" s="71"/>
      <c r="Q101" s="51"/>
      <c r="R101" s="52"/>
    </row>
    <row r="102" ht="9" customHeight="1" hidden="1">
      <c r="A102" t="s" s="64">
        <v>70</v>
      </c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52"/>
    </row>
    <row r="103" ht="13.55" customHeight="1">
      <c r="A103" t="s" s="48">
        <v>111</v>
      </c>
      <c r="B103" s="21"/>
      <c r="C103" t="s" s="48">
        <v>112</v>
      </c>
      <c r="D103" s="21"/>
      <c r="E103" s="21"/>
      <c r="F103" s="21"/>
      <c r="G103" s="21"/>
      <c r="H103" s="21"/>
      <c r="I103" s="21"/>
      <c r="J103" s="71"/>
      <c r="K103" s="71"/>
      <c r="L103" s="71"/>
      <c r="M103" s="71"/>
      <c r="N103" s="71"/>
      <c r="O103" s="71"/>
      <c r="P103" s="71"/>
      <c r="Q103" s="51"/>
      <c r="R103" s="52"/>
    </row>
    <row r="104" ht="22.7" customHeight="1">
      <c r="A104" t="s" s="48">
        <v>113</v>
      </c>
      <c r="B104" s="82"/>
      <c r="C104" t="s" s="83">
        <v>114</v>
      </c>
      <c r="D104" s="82"/>
      <c r="E104" s="82"/>
      <c r="F104" s="84"/>
      <c r="G104" s="84"/>
      <c r="H104" s="85"/>
      <c r="I104" s="84"/>
      <c r="J104" s="71"/>
      <c r="K104" s="71"/>
      <c r="L104" s="71"/>
      <c r="M104" s="71"/>
      <c r="N104" s="71"/>
      <c r="O104" s="71"/>
      <c r="P104" s="71"/>
      <c r="Q104" s="51"/>
      <c r="R104" s="52"/>
    </row>
    <row r="105" ht="27.2" customHeight="1">
      <c r="A105" s="53">
        <v>9</v>
      </c>
      <c r="B105" t="s" s="72">
        <v>115</v>
      </c>
      <c r="C105" t="s" s="73">
        <v>116</v>
      </c>
      <c r="D105" s="21"/>
      <c r="E105" s="21"/>
      <c r="F105" t="s" s="74">
        <v>19</v>
      </c>
      <c r="G105" s="86"/>
      <c r="H105" s="76"/>
      <c r="I105" s="77">
        <f>G105*H105</f>
        <v>0</v>
      </c>
      <c r="J105" s="21"/>
      <c r="K105" s="71"/>
      <c r="L105" s="78">
        <v>0</v>
      </c>
      <c r="M105" s="71"/>
      <c r="N105" s="71"/>
      <c r="O105" s="71"/>
      <c r="P105" s="53">
        <v>104</v>
      </c>
      <c r="Q105" s="51"/>
      <c r="R105" s="52"/>
    </row>
    <row r="106" ht="11" customHeight="1" hidden="1">
      <c r="A106" t="s" s="64">
        <v>48</v>
      </c>
      <c r="B106" s="62"/>
      <c r="C106" s="63"/>
      <c r="D106" s="63"/>
      <c r="E106" s="63"/>
      <c r="F106" s="79"/>
      <c r="G106" s="79"/>
      <c r="H106" s="80"/>
      <c r="I106" s="79"/>
      <c r="J106" s="63"/>
      <c r="K106" s="63"/>
      <c r="L106" s="63"/>
      <c r="M106" s="63"/>
      <c r="N106" s="63"/>
      <c r="O106" s="63"/>
      <c r="P106" s="63"/>
      <c r="Q106" s="63"/>
      <c r="R106" s="52"/>
    </row>
    <row r="107" ht="45" customHeight="1">
      <c r="A107" t="s" s="48">
        <v>51</v>
      </c>
      <c r="B107" s="82"/>
      <c r="C107" t="s" s="83">
        <v>117</v>
      </c>
      <c r="D107" s="82"/>
      <c r="E107" s="82"/>
      <c r="F107" s="103"/>
      <c r="G107" s="103"/>
      <c r="H107" s="104"/>
      <c r="I107" s="103"/>
      <c r="J107" s="71"/>
      <c r="K107" s="71"/>
      <c r="L107" s="71"/>
      <c r="M107" s="71"/>
      <c r="N107" s="71"/>
      <c r="O107" s="71"/>
      <c r="P107" s="71"/>
      <c r="Q107" s="51"/>
      <c r="R107" s="52"/>
    </row>
    <row r="108" ht="11" customHeight="1" hidden="1">
      <c r="A108" t="s" s="64">
        <v>54</v>
      </c>
      <c r="B108" s="62"/>
      <c r="C108" s="63"/>
      <c r="D108" s="63"/>
      <c r="E108" s="63"/>
      <c r="F108" s="79"/>
      <c r="G108" s="79"/>
      <c r="H108" s="80"/>
      <c r="I108" s="79"/>
      <c r="J108" s="63"/>
      <c r="K108" s="63"/>
      <c r="L108" s="63"/>
      <c r="M108" s="63"/>
      <c r="N108" s="63"/>
      <c r="O108" s="63"/>
      <c r="P108" s="63"/>
      <c r="Q108" s="63"/>
      <c r="R108" s="52"/>
    </row>
    <row r="109" ht="15.55" customHeight="1">
      <c r="A109" s="53">
        <v>9</v>
      </c>
      <c r="B109" t="s" s="72">
        <v>118</v>
      </c>
      <c r="C109" t="s" s="73">
        <v>119</v>
      </c>
      <c r="D109" s="21"/>
      <c r="E109" s="21"/>
      <c r="F109" t="s" s="74">
        <v>19</v>
      </c>
      <c r="G109" s="86"/>
      <c r="H109" s="76"/>
      <c r="I109" s="77">
        <f>G109*H109</f>
        <v>0</v>
      </c>
      <c r="J109" s="21"/>
      <c r="K109" s="71"/>
      <c r="L109" s="78">
        <v>0</v>
      </c>
      <c r="M109" s="71"/>
      <c r="N109" s="71"/>
      <c r="O109" s="71"/>
      <c r="P109" s="53">
        <v>104</v>
      </c>
      <c r="Q109" s="51"/>
      <c r="R109" s="52"/>
    </row>
    <row r="110" ht="11" customHeight="1" hidden="1">
      <c r="A110" t="s" s="64">
        <v>48</v>
      </c>
      <c r="B110" s="62"/>
      <c r="C110" s="63"/>
      <c r="D110" s="63"/>
      <c r="E110" s="63"/>
      <c r="F110" s="79"/>
      <c r="G110" s="79"/>
      <c r="H110" s="80"/>
      <c r="I110" s="79"/>
      <c r="J110" s="63"/>
      <c r="K110" s="63"/>
      <c r="L110" s="63"/>
      <c r="M110" s="63"/>
      <c r="N110" s="63"/>
      <c r="O110" s="63"/>
      <c r="P110" s="63"/>
      <c r="Q110" s="63"/>
      <c r="R110" s="52"/>
    </row>
    <row r="111" ht="22.7" customHeight="1">
      <c r="A111" t="s" s="48">
        <v>51</v>
      </c>
      <c r="B111" s="82"/>
      <c r="C111" t="s" s="83">
        <v>120</v>
      </c>
      <c r="D111" s="82"/>
      <c r="E111" s="82"/>
      <c r="F111" s="103"/>
      <c r="G111" s="103"/>
      <c r="H111" s="104"/>
      <c r="I111" s="103"/>
      <c r="J111" s="71"/>
      <c r="K111" s="71"/>
      <c r="L111" s="71"/>
      <c r="M111" s="71"/>
      <c r="N111" s="71"/>
      <c r="O111" s="71"/>
      <c r="P111" s="71"/>
      <c r="Q111" s="51"/>
      <c r="R111" s="52"/>
    </row>
    <row r="112" ht="11" customHeight="1" hidden="1">
      <c r="A112" t="s" s="64">
        <v>54</v>
      </c>
      <c r="B112" s="62"/>
      <c r="C112" s="63"/>
      <c r="D112" s="63"/>
      <c r="E112" s="63"/>
      <c r="F112" s="79"/>
      <c r="G112" s="79"/>
      <c r="H112" s="80"/>
      <c r="I112" s="79"/>
      <c r="J112" s="63"/>
      <c r="K112" s="63"/>
      <c r="L112" s="63"/>
      <c r="M112" s="63"/>
      <c r="N112" s="63"/>
      <c r="O112" s="63"/>
      <c r="P112" s="63"/>
      <c r="Q112" s="63"/>
      <c r="R112" s="52"/>
    </row>
    <row r="113" ht="27.2" customHeight="1">
      <c r="A113" s="53">
        <v>9</v>
      </c>
      <c r="B113" t="s" s="72">
        <v>121</v>
      </c>
      <c r="C113" t="s" s="73">
        <v>122</v>
      </c>
      <c r="D113" s="21"/>
      <c r="E113" s="21"/>
      <c r="F113" t="s" s="74">
        <v>19</v>
      </c>
      <c r="G113" s="86"/>
      <c r="H113" s="76"/>
      <c r="I113" s="77">
        <f>G113*H113</f>
        <v>0</v>
      </c>
      <c r="J113" s="21"/>
      <c r="K113" s="71"/>
      <c r="L113" s="78">
        <v>0</v>
      </c>
      <c r="M113" s="71"/>
      <c r="N113" s="71"/>
      <c r="O113" s="71"/>
      <c r="P113" s="53">
        <v>104</v>
      </c>
      <c r="Q113" s="51"/>
      <c r="R113" s="52"/>
    </row>
    <row r="114" ht="11" customHeight="1" hidden="1">
      <c r="A114" t="s" s="64">
        <v>48</v>
      </c>
      <c r="B114" s="62"/>
      <c r="C114" s="63"/>
      <c r="D114" s="63"/>
      <c r="E114" s="63"/>
      <c r="F114" s="79"/>
      <c r="G114" s="79"/>
      <c r="H114" s="80"/>
      <c r="I114" s="79"/>
      <c r="J114" s="63"/>
      <c r="K114" s="63"/>
      <c r="L114" s="63"/>
      <c r="M114" s="63"/>
      <c r="N114" s="63"/>
      <c r="O114" s="63"/>
      <c r="P114" s="63"/>
      <c r="Q114" s="63"/>
      <c r="R114" s="52"/>
    </row>
    <row r="115" ht="45" customHeight="1">
      <c r="A115" t="s" s="48">
        <v>51</v>
      </c>
      <c r="B115" s="82"/>
      <c r="C115" t="s" s="83">
        <v>123</v>
      </c>
      <c r="D115" s="82"/>
      <c r="E115" s="82"/>
      <c r="F115" s="103"/>
      <c r="G115" s="103"/>
      <c r="H115" s="104"/>
      <c r="I115" s="103"/>
      <c r="J115" s="71"/>
      <c r="K115" s="71"/>
      <c r="L115" s="71"/>
      <c r="M115" s="71"/>
      <c r="N115" s="71"/>
      <c r="O115" s="71"/>
      <c r="P115" s="71"/>
      <c r="Q115" s="51"/>
      <c r="R115" s="52"/>
    </row>
    <row r="116" ht="11" customHeight="1" hidden="1">
      <c r="A116" t="s" s="64">
        <v>54</v>
      </c>
      <c r="B116" s="62"/>
      <c r="C116" s="63"/>
      <c r="D116" s="63"/>
      <c r="E116" s="63"/>
      <c r="F116" s="79"/>
      <c r="G116" s="79"/>
      <c r="H116" s="80"/>
      <c r="I116" s="79"/>
      <c r="J116" s="63"/>
      <c r="K116" s="63"/>
      <c r="L116" s="63"/>
      <c r="M116" s="63"/>
      <c r="N116" s="63"/>
      <c r="O116" s="63"/>
      <c r="P116" s="63"/>
      <c r="Q116" s="63"/>
      <c r="R116" s="52"/>
    </row>
    <row r="117" ht="15.55" customHeight="1">
      <c r="A117" s="53">
        <v>9</v>
      </c>
      <c r="B117" t="s" s="72">
        <v>124</v>
      </c>
      <c r="C117" t="s" s="73">
        <v>125</v>
      </c>
      <c r="D117" s="21"/>
      <c r="E117" s="21"/>
      <c r="F117" t="s" s="74">
        <v>19</v>
      </c>
      <c r="G117" s="86"/>
      <c r="H117" s="76"/>
      <c r="I117" s="77">
        <f>G117*H117</f>
        <v>0</v>
      </c>
      <c r="J117" s="21"/>
      <c r="K117" s="71"/>
      <c r="L117" s="78">
        <v>0</v>
      </c>
      <c r="M117" s="71"/>
      <c r="N117" s="71"/>
      <c r="O117" s="71"/>
      <c r="P117" s="53">
        <v>104</v>
      </c>
      <c r="Q117" s="51"/>
      <c r="R117" s="52"/>
    </row>
    <row r="118" ht="11" customHeight="1" hidden="1">
      <c r="A118" t="s" s="64">
        <v>48</v>
      </c>
      <c r="B118" s="62"/>
      <c r="C118" s="63"/>
      <c r="D118" s="63"/>
      <c r="E118" s="63"/>
      <c r="F118" s="79"/>
      <c r="G118" s="79"/>
      <c r="H118" s="80"/>
      <c r="I118" s="79"/>
      <c r="J118" s="63"/>
      <c r="K118" s="63"/>
      <c r="L118" s="63"/>
      <c r="M118" s="63"/>
      <c r="N118" s="63"/>
      <c r="O118" s="63"/>
      <c r="P118" s="63"/>
      <c r="Q118" s="63"/>
      <c r="R118" s="52"/>
    </row>
    <row r="119" ht="45" customHeight="1">
      <c r="A119" t="s" s="48">
        <v>51</v>
      </c>
      <c r="B119" s="82"/>
      <c r="C119" t="s" s="83">
        <v>126</v>
      </c>
      <c r="D119" s="82"/>
      <c r="E119" s="82"/>
      <c r="F119" s="103"/>
      <c r="G119" s="103"/>
      <c r="H119" s="104"/>
      <c r="I119" s="103"/>
      <c r="J119" s="71"/>
      <c r="K119" s="71"/>
      <c r="L119" s="71"/>
      <c r="M119" s="71"/>
      <c r="N119" s="71"/>
      <c r="O119" s="71"/>
      <c r="P119" s="71"/>
      <c r="Q119" s="51"/>
      <c r="R119" s="52"/>
    </row>
    <row r="120" ht="11" customHeight="1" hidden="1">
      <c r="A120" t="s" s="64">
        <v>54</v>
      </c>
      <c r="B120" s="62"/>
      <c r="C120" s="63"/>
      <c r="D120" s="63"/>
      <c r="E120" s="63"/>
      <c r="F120" s="79"/>
      <c r="G120" s="79"/>
      <c r="H120" s="80"/>
      <c r="I120" s="79"/>
      <c r="J120" s="63"/>
      <c r="K120" s="63"/>
      <c r="L120" s="63"/>
      <c r="M120" s="63"/>
      <c r="N120" s="63"/>
      <c r="O120" s="63"/>
      <c r="P120" s="63"/>
      <c r="Q120" s="63"/>
      <c r="R120" s="52"/>
    </row>
    <row r="121" ht="15.55" customHeight="1">
      <c r="A121" s="53">
        <v>9</v>
      </c>
      <c r="B121" t="s" s="72">
        <v>127</v>
      </c>
      <c r="C121" t="s" s="73">
        <v>128</v>
      </c>
      <c r="D121" s="21"/>
      <c r="E121" s="21"/>
      <c r="F121" t="s" s="74">
        <v>19</v>
      </c>
      <c r="G121" s="86"/>
      <c r="H121" s="76"/>
      <c r="I121" s="77">
        <f>G121*H121</f>
        <v>0</v>
      </c>
      <c r="J121" s="21"/>
      <c r="K121" s="71"/>
      <c r="L121" s="78">
        <v>0</v>
      </c>
      <c r="M121" s="71"/>
      <c r="N121" s="71"/>
      <c r="O121" s="71"/>
      <c r="P121" s="53">
        <v>104</v>
      </c>
      <c r="Q121" s="51"/>
      <c r="R121" s="52"/>
    </row>
    <row r="122" ht="11" customHeight="1" hidden="1">
      <c r="A122" t="s" s="64">
        <v>48</v>
      </c>
      <c r="B122" s="62"/>
      <c r="C122" s="63"/>
      <c r="D122" s="63"/>
      <c r="E122" s="63"/>
      <c r="F122" s="79"/>
      <c r="G122" s="79"/>
      <c r="H122" s="80"/>
      <c r="I122" s="79"/>
      <c r="J122" s="63"/>
      <c r="K122" s="63"/>
      <c r="L122" s="63"/>
      <c r="M122" s="63"/>
      <c r="N122" s="63"/>
      <c r="O122" s="63"/>
      <c r="P122" s="63"/>
      <c r="Q122" s="63"/>
      <c r="R122" s="52"/>
    </row>
    <row r="123" ht="33.95" customHeight="1">
      <c r="A123" t="s" s="48">
        <v>51</v>
      </c>
      <c r="B123" s="82"/>
      <c r="C123" t="s" s="83">
        <v>129</v>
      </c>
      <c r="D123" s="82"/>
      <c r="E123" s="82"/>
      <c r="F123" s="103"/>
      <c r="G123" s="103"/>
      <c r="H123" s="104"/>
      <c r="I123" s="103"/>
      <c r="J123" s="71"/>
      <c r="K123" s="71"/>
      <c r="L123" s="71"/>
      <c r="M123" s="71"/>
      <c r="N123" s="71"/>
      <c r="O123" s="71"/>
      <c r="P123" s="71"/>
      <c r="Q123" s="51"/>
      <c r="R123" s="52"/>
    </row>
    <row r="124" ht="11" customHeight="1" hidden="1">
      <c r="A124" t="s" s="64">
        <v>54</v>
      </c>
      <c r="B124" s="62"/>
      <c r="C124" s="63"/>
      <c r="D124" s="63"/>
      <c r="E124" s="63"/>
      <c r="F124" s="79"/>
      <c r="G124" s="79"/>
      <c r="H124" s="80"/>
      <c r="I124" s="79"/>
      <c r="J124" s="63"/>
      <c r="K124" s="63"/>
      <c r="L124" s="63"/>
      <c r="M124" s="63"/>
      <c r="N124" s="63"/>
      <c r="O124" s="63"/>
      <c r="P124" s="63"/>
      <c r="Q124" s="63"/>
      <c r="R124" s="52"/>
    </row>
    <row r="125" ht="15.55" customHeight="1">
      <c r="A125" s="53">
        <v>9</v>
      </c>
      <c r="B125" t="s" s="72">
        <v>130</v>
      </c>
      <c r="C125" t="s" s="73">
        <v>131</v>
      </c>
      <c r="D125" s="21"/>
      <c r="E125" s="21"/>
      <c r="F125" t="s" s="74">
        <v>19</v>
      </c>
      <c r="G125" s="86"/>
      <c r="H125" s="76"/>
      <c r="I125" s="77">
        <f>G125*H125</f>
        <v>0</v>
      </c>
      <c r="J125" s="21"/>
      <c r="K125" s="71"/>
      <c r="L125" s="78">
        <v>0</v>
      </c>
      <c r="M125" s="71"/>
      <c r="N125" s="71"/>
      <c r="O125" s="71"/>
      <c r="P125" s="53">
        <v>104</v>
      </c>
      <c r="Q125" s="51"/>
      <c r="R125" s="52"/>
    </row>
    <row r="126" ht="11" customHeight="1" hidden="1">
      <c r="A126" t="s" s="64">
        <v>48</v>
      </c>
      <c r="B126" s="62"/>
      <c r="C126" s="63"/>
      <c r="D126" s="63"/>
      <c r="E126" s="63"/>
      <c r="F126" s="79"/>
      <c r="G126" s="79"/>
      <c r="H126" s="80"/>
      <c r="I126" s="79"/>
      <c r="J126" s="63"/>
      <c r="K126" s="63"/>
      <c r="L126" s="63"/>
      <c r="M126" s="63"/>
      <c r="N126" s="63"/>
      <c r="O126" s="63"/>
      <c r="P126" s="63"/>
      <c r="Q126" s="63"/>
      <c r="R126" s="52"/>
    </row>
    <row r="127" ht="22.7" customHeight="1">
      <c r="A127" t="s" s="48">
        <v>51</v>
      </c>
      <c r="B127" s="82"/>
      <c r="C127" t="s" s="83">
        <v>132</v>
      </c>
      <c r="D127" s="82"/>
      <c r="E127" s="82"/>
      <c r="F127" s="105"/>
      <c r="G127" s="105"/>
      <c r="H127" s="106"/>
      <c r="I127" s="105"/>
      <c r="J127" s="71"/>
      <c r="K127" s="71"/>
      <c r="L127" s="71"/>
      <c r="M127" s="71"/>
      <c r="N127" s="71"/>
      <c r="O127" s="71"/>
      <c r="P127" s="71"/>
      <c r="Q127" s="51"/>
      <c r="R127" s="52"/>
    </row>
    <row r="128" ht="9" customHeight="1" hidden="1">
      <c r="A128" t="s" s="64">
        <v>54</v>
      </c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52"/>
    </row>
    <row r="129" ht="9" customHeight="1" hidden="1">
      <c r="A129" t="s" s="64">
        <v>79</v>
      </c>
      <c r="B129" s="62"/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52"/>
    </row>
    <row r="130" ht="24.95" customHeight="1">
      <c r="A130" s="53">
        <v>8</v>
      </c>
      <c r="B130" t="s" s="72">
        <v>133</v>
      </c>
      <c r="C130" t="s" s="94">
        <v>134</v>
      </c>
      <c r="D130" s="95"/>
      <c r="E130" s="95"/>
      <c r="F130" s="63"/>
      <c r="G130" s="63"/>
      <c r="H130" s="102"/>
      <c r="I130" s="21"/>
      <c r="J130" s="21"/>
      <c r="K130" s="71"/>
      <c r="L130" s="71"/>
      <c r="M130" s="71"/>
      <c r="N130" s="71"/>
      <c r="O130" s="71"/>
      <c r="P130" s="71"/>
      <c r="Q130" s="51"/>
      <c r="R130" s="52"/>
    </row>
    <row r="131" ht="9" customHeight="1" hidden="1">
      <c r="A131" t="s" s="64">
        <v>70</v>
      </c>
      <c r="B131" s="62"/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3"/>
      <c r="P131" s="63"/>
      <c r="Q131" s="63"/>
      <c r="R131" s="52"/>
    </row>
    <row r="132" ht="22.7" customHeight="1">
      <c r="A132" t="s" s="48">
        <v>113</v>
      </c>
      <c r="B132" s="82"/>
      <c r="C132" t="s" s="83">
        <v>135</v>
      </c>
      <c r="D132" s="82"/>
      <c r="E132" s="82"/>
      <c r="F132" s="84"/>
      <c r="G132" s="84"/>
      <c r="H132" s="85"/>
      <c r="I132" s="84"/>
      <c r="J132" s="71"/>
      <c r="K132" s="71"/>
      <c r="L132" s="71"/>
      <c r="M132" s="71"/>
      <c r="N132" s="71"/>
      <c r="O132" s="71"/>
      <c r="P132" s="71"/>
      <c r="Q132" s="51"/>
      <c r="R132" s="52"/>
    </row>
    <row r="133" ht="15.55" customHeight="1">
      <c r="A133" s="53">
        <v>9</v>
      </c>
      <c r="B133" t="s" s="72">
        <v>136</v>
      </c>
      <c r="C133" t="s" s="73">
        <v>137</v>
      </c>
      <c r="D133" s="21"/>
      <c r="E133" s="21"/>
      <c r="F133" t="s" s="74">
        <v>19</v>
      </c>
      <c r="G133" s="86"/>
      <c r="H133" s="76"/>
      <c r="I133" s="77">
        <f>G133*H133</f>
        <v>0</v>
      </c>
      <c r="J133" s="21"/>
      <c r="K133" s="71"/>
      <c r="L133" s="78">
        <v>0</v>
      </c>
      <c r="M133" s="71"/>
      <c r="N133" s="71"/>
      <c r="O133" s="71"/>
      <c r="P133" s="53">
        <v>104</v>
      </c>
      <c r="Q133" s="51"/>
      <c r="R133" s="52"/>
    </row>
    <row r="134" ht="11" customHeight="1" hidden="1">
      <c r="A134" t="s" s="64">
        <v>48</v>
      </c>
      <c r="B134" s="62"/>
      <c r="C134" s="63"/>
      <c r="D134" s="63"/>
      <c r="E134" s="63"/>
      <c r="F134" s="79"/>
      <c r="G134" s="79"/>
      <c r="H134" s="80"/>
      <c r="I134" s="79"/>
      <c r="J134" s="63"/>
      <c r="K134" s="63"/>
      <c r="L134" s="63"/>
      <c r="M134" s="63"/>
      <c r="N134" s="63"/>
      <c r="O134" s="63"/>
      <c r="P134" s="63"/>
      <c r="Q134" s="63"/>
      <c r="R134" s="52"/>
    </row>
    <row r="135" ht="14.55" customHeight="1">
      <c r="A135" t="s" s="48">
        <v>49</v>
      </c>
      <c r="B135" s="21"/>
      <c r="C135" t="s" s="48">
        <v>138</v>
      </c>
      <c r="D135" s="21"/>
      <c r="E135" s="21"/>
      <c r="F135" s="59"/>
      <c r="G135" s="59"/>
      <c r="H135" s="81"/>
      <c r="I135" s="59"/>
      <c r="J135" s="71"/>
      <c r="K135" s="71"/>
      <c r="L135" s="71"/>
      <c r="M135" s="71"/>
      <c r="N135" s="71"/>
      <c r="O135" s="71"/>
      <c r="P135" s="71"/>
      <c r="Q135" s="51"/>
      <c r="R135" s="52"/>
    </row>
    <row r="136" ht="33.95" customHeight="1">
      <c r="A136" t="s" s="48">
        <v>51</v>
      </c>
      <c r="B136" s="82"/>
      <c r="C136" t="s" s="83">
        <v>139</v>
      </c>
      <c r="D136" s="82"/>
      <c r="E136" s="82"/>
      <c r="F136" s="84"/>
      <c r="G136" s="84"/>
      <c r="H136" s="85"/>
      <c r="I136" s="84"/>
      <c r="J136" s="71"/>
      <c r="K136" s="71"/>
      <c r="L136" s="71"/>
      <c r="M136" s="71"/>
      <c r="N136" s="71"/>
      <c r="O136" s="71"/>
      <c r="P136" s="71"/>
      <c r="Q136" s="51"/>
      <c r="R136" s="52"/>
    </row>
    <row r="137" ht="11" customHeight="1" hidden="1">
      <c r="A137" t="s" s="64">
        <v>54</v>
      </c>
      <c r="B137" s="62"/>
      <c r="C137" s="63"/>
      <c r="D137" s="63"/>
      <c r="E137" s="63"/>
      <c r="F137" s="79"/>
      <c r="G137" s="79"/>
      <c r="H137" s="80"/>
      <c r="I137" s="79"/>
      <c r="J137" s="63"/>
      <c r="K137" s="63"/>
      <c r="L137" s="63"/>
      <c r="M137" s="63"/>
      <c r="N137" s="63"/>
      <c r="O137" s="63"/>
      <c r="P137" s="63"/>
      <c r="Q137" s="63"/>
      <c r="R137" s="52"/>
    </row>
    <row r="138" ht="15.55" customHeight="1">
      <c r="A138" s="53">
        <v>9</v>
      </c>
      <c r="B138" t="s" s="72">
        <v>140</v>
      </c>
      <c r="C138" t="s" s="73">
        <v>141</v>
      </c>
      <c r="D138" s="21"/>
      <c r="E138" s="21"/>
      <c r="F138" t="s" s="74">
        <v>19</v>
      </c>
      <c r="G138" s="86"/>
      <c r="H138" s="76"/>
      <c r="I138" s="77">
        <f>G138*H138</f>
        <v>0</v>
      </c>
      <c r="J138" s="21"/>
      <c r="K138" s="71"/>
      <c r="L138" s="78">
        <v>0</v>
      </c>
      <c r="M138" s="71"/>
      <c r="N138" s="71"/>
      <c r="O138" s="71"/>
      <c r="P138" s="53">
        <v>104</v>
      </c>
      <c r="Q138" s="51"/>
      <c r="R138" s="52"/>
    </row>
    <row r="139" ht="11" customHeight="1" hidden="1">
      <c r="A139" t="s" s="64">
        <v>48</v>
      </c>
      <c r="B139" s="62"/>
      <c r="C139" s="63"/>
      <c r="D139" s="63"/>
      <c r="E139" s="63"/>
      <c r="F139" s="79"/>
      <c r="G139" s="79"/>
      <c r="H139" s="80"/>
      <c r="I139" s="79"/>
      <c r="J139" s="63"/>
      <c r="K139" s="63"/>
      <c r="L139" s="63"/>
      <c r="M139" s="63"/>
      <c r="N139" s="63"/>
      <c r="O139" s="63"/>
      <c r="P139" s="63"/>
      <c r="Q139" s="63"/>
      <c r="R139" s="52"/>
    </row>
    <row r="140" ht="14.55" customHeight="1">
      <c r="A140" t="s" s="48">
        <v>49</v>
      </c>
      <c r="B140" s="21"/>
      <c r="C140" t="s" s="48">
        <v>138</v>
      </c>
      <c r="D140" s="21"/>
      <c r="E140" s="21"/>
      <c r="F140" s="59"/>
      <c r="G140" s="59"/>
      <c r="H140" s="81"/>
      <c r="I140" s="59"/>
      <c r="J140" s="71"/>
      <c r="K140" s="71"/>
      <c r="L140" s="71"/>
      <c r="M140" s="71"/>
      <c r="N140" s="71"/>
      <c r="O140" s="71"/>
      <c r="P140" s="71"/>
      <c r="Q140" s="51"/>
      <c r="R140" s="52"/>
    </row>
    <row r="141" ht="33.95" customHeight="1">
      <c r="A141" t="s" s="48">
        <v>51</v>
      </c>
      <c r="B141" s="82"/>
      <c r="C141" t="s" s="83">
        <v>139</v>
      </c>
      <c r="D141" s="82"/>
      <c r="E141" s="82"/>
      <c r="F141" s="82"/>
      <c r="G141" s="82"/>
      <c r="H141" s="82"/>
      <c r="I141" s="82"/>
      <c r="J141" s="71"/>
      <c r="K141" s="71"/>
      <c r="L141" s="71"/>
      <c r="M141" s="71"/>
      <c r="N141" s="71"/>
      <c r="O141" s="71"/>
      <c r="P141" s="71"/>
      <c r="Q141" s="51"/>
      <c r="R141" s="52"/>
    </row>
    <row r="142" ht="9" customHeight="1" hidden="1">
      <c r="A142" t="s" s="64">
        <v>54</v>
      </c>
      <c r="B142" s="62"/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52"/>
    </row>
    <row r="143" ht="9" customHeight="1" hidden="1">
      <c r="A143" t="s" s="64">
        <v>79</v>
      </c>
      <c r="B143" s="62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  <c r="Q143" s="63"/>
      <c r="R143" s="52"/>
    </row>
    <row r="144" ht="9" customHeight="1" hidden="1">
      <c r="A144" t="s" s="64">
        <v>80</v>
      </c>
      <c r="B144" s="62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52"/>
    </row>
    <row r="145" ht="15.6" customHeight="1">
      <c r="A145" s="53">
        <v>4</v>
      </c>
      <c r="B145" t="s" s="89">
        <v>142</v>
      </c>
      <c r="C145" t="s" s="90">
        <v>143</v>
      </c>
      <c r="D145" s="91"/>
      <c r="E145" s="91"/>
      <c r="F145" s="99"/>
      <c r="G145" s="99"/>
      <c r="H145" s="100"/>
      <c r="I145" s="101"/>
      <c r="J145" s="21"/>
      <c r="K145" s="71"/>
      <c r="L145" s="71"/>
      <c r="M145" s="71"/>
      <c r="N145" s="71"/>
      <c r="O145" s="71"/>
      <c r="P145" s="71"/>
      <c r="Q145" s="51"/>
      <c r="R145" s="52"/>
    </row>
    <row r="146" ht="15.55" customHeight="1">
      <c r="A146" s="53">
        <v>9</v>
      </c>
      <c r="B146" t="s" s="72">
        <v>144</v>
      </c>
      <c r="C146" t="s" s="73">
        <v>145</v>
      </c>
      <c r="D146" s="21"/>
      <c r="E146" s="21"/>
      <c r="F146" t="s" s="74">
        <v>18</v>
      </c>
      <c r="G146" s="75"/>
      <c r="H146" s="76"/>
      <c r="I146" s="77">
        <f>G146*H146</f>
        <v>0</v>
      </c>
      <c r="J146" s="21"/>
      <c r="K146" s="71"/>
      <c r="L146" s="78">
        <v>0</v>
      </c>
      <c r="M146" s="71"/>
      <c r="N146" s="71"/>
      <c r="O146" s="71"/>
      <c r="P146" s="53">
        <v>104</v>
      </c>
      <c r="Q146" s="51"/>
      <c r="R146" s="52"/>
    </row>
    <row r="147" ht="11" customHeight="1" hidden="1">
      <c r="A147" t="s" s="64">
        <v>48</v>
      </c>
      <c r="B147" s="62"/>
      <c r="C147" s="63"/>
      <c r="D147" s="63"/>
      <c r="E147" s="63"/>
      <c r="F147" s="79"/>
      <c r="G147" s="79"/>
      <c r="H147" s="80"/>
      <c r="I147" s="79"/>
      <c r="J147" s="63"/>
      <c r="K147" s="63"/>
      <c r="L147" s="63"/>
      <c r="M147" s="63"/>
      <c r="N147" s="63"/>
      <c r="O147" s="63"/>
      <c r="P147" s="63"/>
      <c r="Q147" s="63"/>
      <c r="R147" s="52"/>
    </row>
    <row r="148" ht="14.55" customHeight="1">
      <c r="A148" t="s" s="48">
        <v>49</v>
      </c>
      <c r="B148" s="21"/>
      <c r="C148" t="s" s="48">
        <v>146</v>
      </c>
      <c r="D148" s="21"/>
      <c r="E148" s="21"/>
      <c r="F148" s="59"/>
      <c r="G148" s="59"/>
      <c r="H148" s="81"/>
      <c r="I148" s="59"/>
      <c r="J148" s="71"/>
      <c r="K148" s="71"/>
      <c r="L148" s="71"/>
      <c r="M148" s="71"/>
      <c r="N148" s="71"/>
      <c r="O148" s="71"/>
      <c r="P148" s="71"/>
      <c r="Q148" s="51"/>
      <c r="R148" s="52"/>
    </row>
    <row r="149" ht="22.7" customHeight="1">
      <c r="A149" t="s" s="48">
        <v>51</v>
      </c>
      <c r="B149" s="82"/>
      <c r="C149" t="s" s="83">
        <v>147</v>
      </c>
      <c r="D149" s="82"/>
      <c r="E149" s="82"/>
      <c r="F149" s="84"/>
      <c r="G149" s="84"/>
      <c r="H149" s="85"/>
      <c r="I149" s="84"/>
      <c r="J149" s="71"/>
      <c r="K149" s="71"/>
      <c r="L149" s="71"/>
      <c r="M149" s="71"/>
      <c r="N149" s="71"/>
      <c r="O149" s="71"/>
      <c r="P149" s="71"/>
      <c r="Q149" s="51"/>
      <c r="R149" s="52"/>
    </row>
    <row r="150" ht="11" customHeight="1" hidden="1">
      <c r="A150" t="s" s="64">
        <v>53</v>
      </c>
      <c r="B150" s="62"/>
      <c r="C150" s="63"/>
      <c r="D150" s="63"/>
      <c r="E150" s="63"/>
      <c r="F150" s="79"/>
      <c r="G150" s="79"/>
      <c r="H150" s="80"/>
      <c r="I150" s="79"/>
      <c r="J150" s="63"/>
      <c r="K150" s="63"/>
      <c r="L150" s="63"/>
      <c r="M150" s="63"/>
      <c r="N150" s="63"/>
      <c r="O150" s="63"/>
      <c r="P150" s="63"/>
      <c r="Q150" s="63"/>
      <c r="R150" s="52"/>
    </row>
    <row r="151" ht="11" customHeight="1" hidden="1">
      <c r="A151" t="s" s="64">
        <v>53</v>
      </c>
      <c r="B151" s="62"/>
      <c r="C151" s="63"/>
      <c r="D151" s="63"/>
      <c r="E151" s="63"/>
      <c r="F151" s="79"/>
      <c r="G151" s="79"/>
      <c r="H151" s="80"/>
      <c r="I151" s="79"/>
      <c r="J151" s="63"/>
      <c r="K151" s="63"/>
      <c r="L151" s="63"/>
      <c r="M151" s="63"/>
      <c r="N151" s="63"/>
      <c r="O151" s="63"/>
      <c r="P151" s="63"/>
      <c r="Q151" s="63"/>
      <c r="R151" s="52"/>
    </row>
    <row r="152" ht="11" customHeight="1" hidden="1">
      <c r="A152" t="s" s="64">
        <v>53</v>
      </c>
      <c r="B152" s="62"/>
      <c r="C152" s="63"/>
      <c r="D152" s="63"/>
      <c r="E152" s="63"/>
      <c r="F152" s="79"/>
      <c r="G152" s="79"/>
      <c r="H152" s="80"/>
      <c r="I152" s="79"/>
      <c r="J152" s="63"/>
      <c r="K152" s="63"/>
      <c r="L152" s="63"/>
      <c r="M152" s="63"/>
      <c r="N152" s="63"/>
      <c r="O152" s="63"/>
      <c r="P152" s="63"/>
      <c r="Q152" s="63"/>
      <c r="R152" s="52"/>
    </row>
    <row r="153" ht="11" customHeight="1" hidden="1">
      <c r="A153" t="s" s="64">
        <v>54</v>
      </c>
      <c r="B153" s="62"/>
      <c r="C153" s="63"/>
      <c r="D153" s="63"/>
      <c r="E153" s="63"/>
      <c r="F153" s="79"/>
      <c r="G153" s="79"/>
      <c r="H153" s="80"/>
      <c r="I153" s="79"/>
      <c r="J153" s="63"/>
      <c r="K153" s="63"/>
      <c r="L153" s="63"/>
      <c r="M153" s="63"/>
      <c r="N153" s="63"/>
      <c r="O153" s="63"/>
      <c r="P153" s="63"/>
      <c r="Q153" s="63"/>
      <c r="R153" s="52"/>
    </row>
    <row r="154" ht="15.55" customHeight="1">
      <c r="A154" s="53">
        <v>9</v>
      </c>
      <c r="B154" t="s" s="72">
        <v>148</v>
      </c>
      <c r="C154" t="s" s="73">
        <v>149</v>
      </c>
      <c r="D154" s="21"/>
      <c r="E154" s="21"/>
      <c r="F154" t="s" s="74">
        <v>18</v>
      </c>
      <c r="G154" s="75"/>
      <c r="H154" s="76"/>
      <c r="I154" s="77">
        <f>G154*H154</f>
        <v>0</v>
      </c>
      <c r="J154" s="21"/>
      <c r="K154" s="71"/>
      <c r="L154" s="78">
        <v>0</v>
      </c>
      <c r="M154" s="71"/>
      <c r="N154" s="71"/>
      <c r="O154" s="71"/>
      <c r="P154" s="53">
        <v>104</v>
      </c>
      <c r="Q154" s="51"/>
      <c r="R154" s="52"/>
    </row>
    <row r="155" ht="11" customHeight="1" hidden="1">
      <c r="A155" t="s" s="64">
        <v>48</v>
      </c>
      <c r="B155" s="62"/>
      <c r="C155" s="63"/>
      <c r="D155" s="63"/>
      <c r="E155" s="63"/>
      <c r="F155" s="79"/>
      <c r="G155" s="79"/>
      <c r="H155" s="80"/>
      <c r="I155" s="79"/>
      <c r="J155" s="63"/>
      <c r="K155" s="63"/>
      <c r="L155" s="63"/>
      <c r="M155" s="63"/>
      <c r="N155" s="63"/>
      <c r="O155" s="63"/>
      <c r="P155" s="63"/>
      <c r="Q155" s="63"/>
      <c r="R155" s="52"/>
    </row>
    <row r="156" ht="14.55" customHeight="1">
      <c r="A156" t="s" s="48">
        <v>49</v>
      </c>
      <c r="B156" s="21"/>
      <c r="C156" t="s" s="48">
        <v>146</v>
      </c>
      <c r="D156" s="21"/>
      <c r="E156" s="21"/>
      <c r="F156" s="59"/>
      <c r="G156" s="59"/>
      <c r="H156" s="81"/>
      <c r="I156" s="59"/>
      <c r="J156" s="71"/>
      <c r="K156" s="71"/>
      <c r="L156" s="71"/>
      <c r="M156" s="71"/>
      <c r="N156" s="71"/>
      <c r="O156" s="71"/>
      <c r="P156" s="71"/>
      <c r="Q156" s="51"/>
      <c r="R156" s="52"/>
    </row>
    <row r="157" ht="22.7" customHeight="1">
      <c r="A157" t="s" s="48">
        <v>51</v>
      </c>
      <c r="B157" s="82"/>
      <c r="C157" t="s" s="83">
        <v>150</v>
      </c>
      <c r="D157" s="82"/>
      <c r="E157" s="82"/>
      <c r="F157" s="84"/>
      <c r="G157" s="84"/>
      <c r="H157" s="85"/>
      <c r="I157" s="84"/>
      <c r="J157" s="71"/>
      <c r="K157" s="71"/>
      <c r="L157" s="71"/>
      <c r="M157" s="71"/>
      <c r="N157" s="71"/>
      <c r="O157" s="71"/>
      <c r="P157" s="71"/>
      <c r="Q157" s="51"/>
      <c r="R157" s="52"/>
    </row>
    <row r="158" ht="11" customHeight="1" hidden="1">
      <c r="A158" t="s" s="64">
        <v>53</v>
      </c>
      <c r="B158" s="62"/>
      <c r="C158" s="63"/>
      <c r="D158" s="63"/>
      <c r="E158" s="63"/>
      <c r="F158" s="79"/>
      <c r="G158" s="79"/>
      <c r="H158" s="80"/>
      <c r="I158" s="79"/>
      <c r="J158" s="63"/>
      <c r="K158" s="63"/>
      <c r="L158" s="63"/>
      <c r="M158" s="63"/>
      <c r="N158" s="63"/>
      <c r="O158" s="63"/>
      <c r="P158" s="63"/>
      <c r="Q158" s="63"/>
      <c r="R158" s="52"/>
    </row>
    <row r="159" ht="11" customHeight="1" hidden="1">
      <c r="A159" t="s" s="64">
        <v>54</v>
      </c>
      <c r="B159" s="62"/>
      <c r="C159" s="63"/>
      <c r="D159" s="63"/>
      <c r="E159" s="63"/>
      <c r="F159" s="79"/>
      <c r="G159" s="79"/>
      <c r="H159" s="80"/>
      <c r="I159" s="79"/>
      <c r="J159" s="63"/>
      <c r="K159" s="63"/>
      <c r="L159" s="63"/>
      <c r="M159" s="63"/>
      <c r="N159" s="63"/>
      <c r="O159" s="63"/>
      <c r="P159" s="63"/>
      <c r="Q159" s="63"/>
      <c r="R159" s="52"/>
    </row>
    <row r="160" ht="27.2" customHeight="1">
      <c r="A160" s="53">
        <v>9</v>
      </c>
      <c r="B160" t="s" s="72">
        <v>151</v>
      </c>
      <c r="C160" t="s" s="73">
        <v>152</v>
      </c>
      <c r="D160" s="21"/>
      <c r="E160" s="21"/>
      <c r="F160" t="s" s="74">
        <v>18</v>
      </c>
      <c r="G160" s="75"/>
      <c r="H160" s="76"/>
      <c r="I160" s="77">
        <f>G160*H160</f>
        <v>0</v>
      </c>
      <c r="J160" s="21"/>
      <c r="K160" s="71"/>
      <c r="L160" s="78">
        <v>0</v>
      </c>
      <c r="M160" s="71"/>
      <c r="N160" s="71"/>
      <c r="O160" s="71"/>
      <c r="P160" s="53">
        <v>104</v>
      </c>
      <c r="Q160" s="51"/>
      <c r="R160" s="52"/>
    </row>
    <row r="161" ht="11" customHeight="1" hidden="1">
      <c r="A161" t="s" s="64">
        <v>48</v>
      </c>
      <c r="B161" s="62"/>
      <c r="C161" s="63"/>
      <c r="D161" s="63"/>
      <c r="E161" s="63"/>
      <c r="F161" s="79"/>
      <c r="G161" s="79"/>
      <c r="H161" s="80"/>
      <c r="I161" s="79"/>
      <c r="J161" s="63"/>
      <c r="K161" s="63"/>
      <c r="L161" s="63"/>
      <c r="M161" s="63"/>
      <c r="N161" s="63"/>
      <c r="O161" s="63"/>
      <c r="P161" s="63"/>
      <c r="Q161" s="63"/>
      <c r="R161" s="52"/>
    </row>
    <row r="162" ht="14.55" customHeight="1">
      <c r="A162" t="s" s="48">
        <v>49</v>
      </c>
      <c r="B162" s="21"/>
      <c r="C162" t="s" s="48">
        <v>146</v>
      </c>
      <c r="D162" s="21"/>
      <c r="E162" s="21"/>
      <c r="F162" s="59"/>
      <c r="G162" s="59"/>
      <c r="H162" s="81"/>
      <c r="I162" s="59"/>
      <c r="J162" s="71"/>
      <c r="K162" s="71"/>
      <c r="L162" s="71"/>
      <c r="M162" s="71"/>
      <c r="N162" s="71"/>
      <c r="O162" s="71"/>
      <c r="P162" s="71"/>
      <c r="Q162" s="51"/>
      <c r="R162" s="52"/>
    </row>
    <row r="163" ht="22.7" customHeight="1">
      <c r="A163" t="s" s="48">
        <v>51</v>
      </c>
      <c r="B163" s="82"/>
      <c r="C163" t="s" s="83">
        <v>147</v>
      </c>
      <c r="D163" s="82"/>
      <c r="E163" s="82"/>
      <c r="F163" s="84"/>
      <c r="G163" s="84"/>
      <c r="H163" s="85"/>
      <c r="I163" s="84"/>
      <c r="J163" s="71"/>
      <c r="K163" s="71"/>
      <c r="L163" s="71"/>
      <c r="M163" s="71"/>
      <c r="N163" s="71"/>
      <c r="O163" s="71"/>
      <c r="P163" s="71"/>
      <c r="Q163" s="51"/>
      <c r="R163" s="52"/>
    </row>
    <row r="164" ht="11" customHeight="1" hidden="1">
      <c r="A164" t="s" s="64">
        <v>53</v>
      </c>
      <c r="B164" s="62"/>
      <c r="C164" s="63"/>
      <c r="D164" s="63"/>
      <c r="E164" s="63"/>
      <c r="F164" s="79"/>
      <c r="G164" s="79"/>
      <c r="H164" s="80"/>
      <c r="I164" s="79"/>
      <c r="J164" s="63"/>
      <c r="K164" s="63"/>
      <c r="L164" s="63"/>
      <c r="M164" s="63"/>
      <c r="N164" s="63"/>
      <c r="O164" s="63"/>
      <c r="P164" s="63"/>
      <c r="Q164" s="63"/>
      <c r="R164" s="52"/>
    </row>
    <row r="165" ht="11" customHeight="1" hidden="1">
      <c r="A165" t="s" s="64">
        <v>53</v>
      </c>
      <c r="B165" s="62"/>
      <c r="C165" s="63"/>
      <c r="D165" s="63"/>
      <c r="E165" s="63"/>
      <c r="F165" s="79"/>
      <c r="G165" s="79"/>
      <c r="H165" s="80"/>
      <c r="I165" s="79"/>
      <c r="J165" s="63"/>
      <c r="K165" s="63"/>
      <c r="L165" s="63"/>
      <c r="M165" s="63"/>
      <c r="N165" s="63"/>
      <c r="O165" s="63"/>
      <c r="P165" s="63"/>
      <c r="Q165" s="63"/>
      <c r="R165" s="52"/>
    </row>
    <row r="166" ht="11" customHeight="1" hidden="1">
      <c r="A166" t="s" s="64">
        <v>53</v>
      </c>
      <c r="B166" s="62"/>
      <c r="C166" s="63"/>
      <c r="D166" s="63"/>
      <c r="E166" s="63"/>
      <c r="F166" s="79"/>
      <c r="G166" s="79"/>
      <c r="H166" s="80"/>
      <c r="I166" s="79"/>
      <c r="J166" s="63"/>
      <c r="K166" s="63"/>
      <c r="L166" s="63"/>
      <c r="M166" s="63"/>
      <c r="N166" s="63"/>
      <c r="O166" s="63"/>
      <c r="P166" s="63"/>
      <c r="Q166" s="63"/>
      <c r="R166" s="52"/>
    </row>
    <row r="167" ht="11" customHeight="1" hidden="1">
      <c r="A167" t="s" s="64">
        <v>53</v>
      </c>
      <c r="B167" s="62"/>
      <c r="C167" s="63"/>
      <c r="D167" s="63"/>
      <c r="E167" s="63"/>
      <c r="F167" s="79"/>
      <c r="G167" s="79"/>
      <c r="H167" s="80"/>
      <c r="I167" s="79"/>
      <c r="J167" s="63"/>
      <c r="K167" s="63"/>
      <c r="L167" s="63"/>
      <c r="M167" s="63"/>
      <c r="N167" s="63"/>
      <c r="O167" s="63"/>
      <c r="P167" s="63"/>
      <c r="Q167" s="63"/>
      <c r="R167" s="52"/>
    </row>
    <row r="168" ht="11" customHeight="1" hidden="1">
      <c r="A168" t="s" s="64">
        <v>53</v>
      </c>
      <c r="B168" s="62"/>
      <c r="C168" s="63"/>
      <c r="D168" s="63"/>
      <c r="E168" s="63"/>
      <c r="F168" s="79"/>
      <c r="G168" s="79"/>
      <c r="H168" s="80"/>
      <c r="I168" s="79"/>
      <c r="J168" s="63"/>
      <c r="K168" s="63"/>
      <c r="L168" s="63"/>
      <c r="M168" s="63"/>
      <c r="N168" s="63"/>
      <c r="O168" s="63"/>
      <c r="P168" s="63"/>
      <c r="Q168" s="63"/>
      <c r="R168" s="52"/>
    </row>
    <row r="169" ht="11" customHeight="1" hidden="1">
      <c r="A169" t="s" s="64">
        <v>53</v>
      </c>
      <c r="B169" s="62"/>
      <c r="C169" s="63"/>
      <c r="D169" s="63"/>
      <c r="E169" s="63"/>
      <c r="F169" s="79"/>
      <c r="G169" s="79"/>
      <c r="H169" s="80"/>
      <c r="I169" s="79"/>
      <c r="J169" s="63"/>
      <c r="K169" s="63"/>
      <c r="L169" s="63"/>
      <c r="M169" s="63"/>
      <c r="N169" s="63"/>
      <c r="O169" s="63"/>
      <c r="P169" s="63"/>
      <c r="Q169" s="63"/>
      <c r="R169" s="52"/>
    </row>
    <row r="170" ht="11" customHeight="1" hidden="1">
      <c r="A170" t="s" s="64">
        <v>54</v>
      </c>
      <c r="B170" s="62"/>
      <c r="C170" s="63"/>
      <c r="D170" s="63"/>
      <c r="E170" s="63"/>
      <c r="F170" s="79"/>
      <c r="G170" s="79"/>
      <c r="H170" s="80"/>
      <c r="I170" s="79"/>
      <c r="J170" s="63"/>
      <c r="K170" s="63"/>
      <c r="L170" s="63"/>
      <c r="M170" s="63"/>
      <c r="N170" s="63"/>
      <c r="O170" s="63"/>
      <c r="P170" s="63"/>
      <c r="Q170" s="63"/>
      <c r="R170" s="52"/>
    </row>
    <row r="171" ht="15.55" customHeight="1">
      <c r="A171" s="53">
        <v>9</v>
      </c>
      <c r="B171" t="s" s="72">
        <v>153</v>
      </c>
      <c r="C171" t="s" s="73">
        <v>154</v>
      </c>
      <c r="D171" s="21"/>
      <c r="E171" s="21"/>
      <c r="F171" t="s" s="74">
        <v>18</v>
      </c>
      <c r="G171" s="75"/>
      <c r="H171" s="76"/>
      <c r="I171" s="77">
        <f>G171*H171</f>
        <v>0</v>
      </c>
      <c r="J171" s="21"/>
      <c r="K171" s="71"/>
      <c r="L171" s="78">
        <v>0</v>
      </c>
      <c r="M171" s="71"/>
      <c r="N171" s="71"/>
      <c r="O171" s="71"/>
      <c r="P171" s="53">
        <v>104</v>
      </c>
      <c r="Q171" s="51"/>
      <c r="R171" s="52"/>
    </row>
    <row r="172" ht="11" customHeight="1" hidden="1">
      <c r="A172" t="s" s="64">
        <v>48</v>
      </c>
      <c r="B172" s="62"/>
      <c r="C172" s="63"/>
      <c r="D172" s="63"/>
      <c r="E172" s="63"/>
      <c r="F172" s="79"/>
      <c r="G172" s="79"/>
      <c r="H172" s="80"/>
      <c r="I172" s="79"/>
      <c r="J172" s="63"/>
      <c r="K172" s="63"/>
      <c r="L172" s="63"/>
      <c r="M172" s="63"/>
      <c r="N172" s="63"/>
      <c r="O172" s="63"/>
      <c r="P172" s="63"/>
      <c r="Q172" s="63"/>
      <c r="R172" s="52"/>
    </row>
    <row r="173" ht="14.55" customHeight="1">
      <c r="A173" t="s" s="48">
        <v>49</v>
      </c>
      <c r="B173" s="21"/>
      <c r="C173" t="s" s="48">
        <v>146</v>
      </c>
      <c r="D173" s="21"/>
      <c r="E173" s="21"/>
      <c r="F173" s="59"/>
      <c r="G173" s="59"/>
      <c r="H173" s="81"/>
      <c r="I173" s="59"/>
      <c r="J173" s="71"/>
      <c r="K173" s="71"/>
      <c r="L173" s="71"/>
      <c r="M173" s="71"/>
      <c r="N173" s="71"/>
      <c r="O173" s="71"/>
      <c r="P173" s="71"/>
      <c r="Q173" s="51"/>
      <c r="R173" s="52"/>
    </row>
    <row r="174" ht="22.7" customHeight="1">
      <c r="A174" t="s" s="48">
        <v>51</v>
      </c>
      <c r="B174" s="82"/>
      <c r="C174" t="s" s="83">
        <v>147</v>
      </c>
      <c r="D174" s="82"/>
      <c r="E174" s="82"/>
      <c r="F174" s="84"/>
      <c r="G174" s="84"/>
      <c r="H174" s="85"/>
      <c r="I174" s="84"/>
      <c r="J174" s="71"/>
      <c r="K174" s="71"/>
      <c r="L174" s="71"/>
      <c r="M174" s="71"/>
      <c r="N174" s="71"/>
      <c r="O174" s="71"/>
      <c r="P174" s="71"/>
      <c r="Q174" s="51"/>
      <c r="R174" s="52"/>
    </row>
    <row r="175" ht="11" customHeight="1" hidden="1">
      <c r="A175" t="s" s="64">
        <v>53</v>
      </c>
      <c r="B175" s="62"/>
      <c r="C175" s="63"/>
      <c r="D175" s="63"/>
      <c r="E175" s="63"/>
      <c r="F175" s="79"/>
      <c r="G175" s="79"/>
      <c r="H175" s="80"/>
      <c r="I175" s="79"/>
      <c r="J175" s="63"/>
      <c r="K175" s="63"/>
      <c r="L175" s="63"/>
      <c r="M175" s="63"/>
      <c r="N175" s="63"/>
      <c r="O175" s="63"/>
      <c r="P175" s="63"/>
      <c r="Q175" s="63"/>
      <c r="R175" s="52"/>
    </row>
    <row r="176" ht="11" customHeight="1" hidden="1">
      <c r="A176" t="s" s="64">
        <v>54</v>
      </c>
      <c r="B176" s="62"/>
      <c r="C176" s="63"/>
      <c r="D176" s="63"/>
      <c r="E176" s="63"/>
      <c r="F176" s="79"/>
      <c r="G176" s="79"/>
      <c r="H176" s="80"/>
      <c r="I176" s="79"/>
      <c r="J176" s="63"/>
      <c r="K176" s="63"/>
      <c r="L176" s="63"/>
      <c r="M176" s="63"/>
      <c r="N176" s="63"/>
      <c r="O176" s="63"/>
      <c r="P176" s="63"/>
      <c r="Q176" s="63"/>
      <c r="R176" s="52"/>
    </row>
    <row r="177" ht="15.55" customHeight="1">
      <c r="A177" s="53">
        <v>9</v>
      </c>
      <c r="B177" t="s" s="72">
        <v>155</v>
      </c>
      <c r="C177" t="s" s="73">
        <v>156</v>
      </c>
      <c r="D177" s="21"/>
      <c r="E177" s="21"/>
      <c r="F177" t="s" s="74">
        <v>18</v>
      </c>
      <c r="G177" s="75"/>
      <c r="H177" s="76"/>
      <c r="I177" s="77">
        <f>G177*H177</f>
        <v>0</v>
      </c>
      <c r="J177" s="21"/>
      <c r="K177" s="71"/>
      <c r="L177" s="78">
        <v>0</v>
      </c>
      <c r="M177" s="71"/>
      <c r="N177" s="71"/>
      <c r="O177" s="71"/>
      <c r="P177" s="53">
        <v>104</v>
      </c>
      <c r="Q177" s="51"/>
      <c r="R177" s="52"/>
    </row>
    <row r="178" ht="11" customHeight="1" hidden="1">
      <c r="A178" t="s" s="64">
        <v>48</v>
      </c>
      <c r="B178" s="62"/>
      <c r="C178" s="63"/>
      <c r="D178" s="63"/>
      <c r="E178" s="63"/>
      <c r="F178" s="79"/>
      <c r="G178" s="79"/>
      <c r="H178" s="80"/>
      <c r="I178" s="79"/>
      <c r="J178" s="63"/>
      <c r="K178" s="63"/>
      <c r="L178" s="63"/>
      <c r="M178" s="63"/>
      <c r="N178" s="63"/>
      <c r="O178" s="63"/>
      <c r="P178" s="63"/>
      <c r="Q178" s="63"/>
      <c r="R178" s="52"/>
    </row>
    <row r="179" ht="11" customHeight="1" hidden="1">
      <c r="A179" t="s" s="64">
        <v>48</v>
      </c>
      <c r="B179" s="62"/>
      <c r="C179" s="63"/>
      <c r="D179" s="63"/>
      <c r="E179" s="63"/>
      <c r="F179" s="79"/>
      <c r="G179" s="79"/>
      <c r="H179" s="80"/>
      <c r="I179" s="79"/>
      <c r="J179" s="63"/>
      <c r="K179" s="63"/>
      <c r="L179" s="63"/>
      <c r="M179" s="63"/>
      <c r="N179" s="63"/>
      <c r="O179" s="63"/>
      <c r="P179" s="63"/>
      <c r="Q179" s="63"/>
      <c r="R179" s="52"/>
    </row>
    <row r="180" ht="14.55" customHeight="1">
      <c r="A180" t="s" s="48">
        <v>49</v>
      </c>
      <c r="B180" s="21"/>
      <c r="C180" t="s" s="48">
        <v>146</v>
      </c>
      <c r="D180" s="21"/>
      <c r="E180" s="21"/>
      <c r="F180" s="59"/>
      <c r="G180" s="59"/>
      <c r="H180" s="81"/>
      <c r="I180" s="59"/>
      <c r="J180" s="71"/>
      <c r="K180" s="71"/>
      <c r="L180" s="71"/>
      <c r="M180" s="71"/>
      <c r="N180" s="71"/>
      <c r="O180" s="71"/>
      <c r="P180" s="71"/>
      <c r="Q180" s="51"/>
      <c r="R180" s="52"/>
    </row>
    <row r="181" ht="33.95" customHeight="1">
      <c r="A181" t="s" s="48">
        <v>51</v>
      </c>
      <c r="B181" s="82"/>
      <c r="C181" t="s" s="83">
        <v>157</v>
      </c>
      <c r="D181" s="82"/>
      <c r="E181" s="82"/>
      <c r="F181" s="84"/>
      <c r="G181" s="84"/>
      <c r="H181" s="85"/>
      <c r="I181" s="84"/>
      <c r="J181" s="71"/>
      <c r="K181" s="71"/>
      <c r="L181" s="71"/>
      <c r="M181" s="71"/>
      <c r="N181" s="71"/>
      <c r="O181" s="71"/>
      <c r="P181" s="71"/>
      <c r="Q181" s="51"/>
      <c r="R181" s="52"/>
    </row>
    <row r="182" ht="11" customHeight="1" hidden="1">
      <c r="A182" t="s" s="64">
        <v>53</v>
      </c>
      <c r="B182" s="62"/>
      <c r="C182" s="63"/>
      <c r="D182" s="63"/>
      <c r="E182" s="63"/>
      <c r="F182" s="79"/>
      <c r="G182" s="79"/>
      <c r="H182" s="80"/>
      <c r="I182" s="79"/>
      <c r="J182" s="63"/>
      <c r="K182" s="63"/>
      <c r="L182" s="63"/>
      <c r="M182" s="63"/>
      <c r="N182" s="63"/>
      <c r="O182" s="63"/>
      <c r="P182" s="63"/>
      <c r="Q182" s="63"/>
      <c r="R182" s="52"/>
    </row>
    <row r="183" ht="11" customHeight="1" hidden="1">
      <c r="A183" t="s" s="64">
        <v>54</v>
      </c>
      <c r="B183" s="62"/>
      <c r="C183" s="63"/>
      <c r="D183" s="63"/>
      <c r="E183" s="63"/>
      <c r="F183" s="79"/>
      <c r="G183" s="79"/>
      <c r="H183" s="80"/>
      <c r="I183" s="79"/>
      <c r="J183" s="63"/>
      <c r="K183" s="63"/>
      <c r="L183" s="63"/>
      <c r="M183" s="63"/>
      <c r="N183" s="63"/>
      <c r="O183" s="63"/>
      <c r="P183" s="63"/>
      <c r="Q183" s="63"/>
      <c r="R183" s="52"/>
    </row>
    <row r="184" ht="27.2" customHeight="1">
      <c r="A184" s="53">
        <v>9</v>
      </c>
      <c r="B184" t="s" s="72">
        <v>158</v>
      </c>
      <c r="C184" t="s" s="73">
        <v>159</v>
      </c>
      <c r="D184" s="21"/>
      <c r="E184" s="21"/>
      <c r="F184" t="s" s="74">
        <v>18</v>
      </c>
      <c r="G184" s="75"/>
      <c r="H184" s="76"/>
      <c r="I184" s="77">
        <f>G184*H184</f>
        <v>0</v>
      </c>
      <c r="J184" s="21"/>
      <c r="K184" s="71"/>
      <c r="L184" s="78">
        <v>0</v>
      </c>
      <c r="M184" s="71"/>
      <c r="N184" s="71"/>
      <c r="O184" s="71"/>
      <c r="P184" s="53">
        <v>104</v>
      </c>
      <c r="Q184" s="51"/>
      <c r="R184" s="52"/>
    </row>
    <row r="185" ht="11" customHeight="1" hidden="1">
      <c r="A185" t="s" s="64">
        <v>48</v>
      </c>
      <c r="B185" s="62"/>
      <c r="C185" s="63"/>
      <c r="D185" s="63"/>
      <c r="E185" s="63"/>
      <c r="F185" s="79"/>
      <c r="G185" s="79"/>
      <c r="H185" s="80"/>
      <c r="I185" s="79"/>
      <c r="J185" s="63"/>
      <c r="K185" s="63"/>
      <c r="L185" s="63"/>
      <c r="M185" s="63"/>
      <c r="N185" s="63"/>
      <c r="O185" s="63"/>
      <c r="P185" s="63"/>
      <c r="Q185" s="63"/>
      <c r="R185" s="52"/>
    </row>
    <row r="186" ht="20.85" customHeight="1">
      <c r="A186" t="s" s="48">
        <v>49</v>
      </c>
      <c r="B186" s="21"/>
      <c r="C186" t="s" s="48">
        <v>160</v>
      </c>
      <c r="D186" s="21"/>
      <c r="E186" s="21"/>
      <c r="F186" s="59"/>
      <c r="G186" s="59"/>
      <c r="H186" s="81"/>
      <c r="I186" s="59"/>
      <c r="J186" s="71"/>
      <c r="K186" s="71"/>
      <c r="L186" s="71"/>
      <c r="M186" s="71"/>
      <c r="N186" s="71"/>
      <c r="O186" s="71"/>
      <c r="P186" s="71"/>
      <c r="Q186" s="51"/>
      <c r="R186" s="52"/>
    </row>
    <row r="187" ht="33.95" customHeight="1">
      <c r="A187" t="s" s="48">
        <v>51</v>
      </c>
      <c r="B187" s="82"/>
      <c r="C187" t="s" s="83">
        <v>161</v>
      </c>
      <c r="D187" s="82"/>
      <c r="E187" s="82"/>
      <c r="F187" s="82"/>
      <c r="G187" s="82"/>
      <c r="H187" s="82"/>
      <c r="I187" s="82"/>
      <c r="J187" s="71"/>
      <c r="K187" s="71"/>
      <c r="L187" s="71"/>
      <c r="M187" s="71"/>
      <c r="N187" s="71"/>
      <c r="O187" s="71"/>
      <c r="P187" s="71"/>
      <c r="Q187" s="51"/>
      <c r="R187" s="52"/>
    </row>
    <row r="188" ht="9" customHeight="1" hidden="1">
      <c r="A188" t="s" s="64">
        <v>53</v>
      </c>
      <c r="B188" s="62"/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52"/>
    </row>
    <row r="189" ht="9" customHeight="1" hidden="1">
      <c r="A189" t="s" s="64">
        <v>54</v>
      </c>
      <c r="B189" s="62"/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  <c r="N189" s="63"/>
      <c r="O189" s="63"/>
      <c r="P189" s="63"/>
      <c r="Q189" s="63"/>
      <c r="R189" s="52"/>
    </row>
    <row r="190" ht="9" customHeight="1" hidden="1">
      <c r="A190" t="s" s="64">
        <v>80</v>
      </c>
      <c r="B190" s="62"/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  <c r="N190" s="63"/>
      <c r="O190" s="63"/>
      <c r="P190" s="63"/>
      <c r="Q190" s="63"/>
      <c r="R190" s="52"/>
    </row>
    <row r="191" ht="9" customHeight="1" hidden="1">
      <c r="A191" t="s" s="64">
        <v>48</v>
      </c>
      <c r="B191" s="62"/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  <c r="N191" s="63"/>
      <c r="O191" s="63"/>
      <c r="P191" s="63"/>
      <c r="Q191" s="63"/>
      <c r="R191" s="52"/>
    </row>
    <row r="192" ht="9" customHeight="1" hidden="1">
      <c r="A192" t="s" s="64">
        <v>54</v>
      </c>
      <c r="B192" s="62"/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52"/>
    </row>
    <row r="193" ht="9" customHeight="1" hidden="1">
      <c r="A193" t="s" s="64">
        <v>79</v>
      </c>
      <c r="B193" s="62"/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  <c r="N193" s="63"/>
      <c r="O193" s="63"/>
      <c r="P193" s="63"/>
      <c r="Q193" s="63"/>
      <c r="R193" s="52"/>
    </row>
    <row r="194" ht="9" customHeight="1" hidden="1">
      <c r="A194" t="s" s="64">
        <v>80</v>
      </c>
      <c r="B194" s="62"/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  <c r="N194" s="63"/>
      <c r="O194" s="63"/>
      <c r="P194" s="63"/>
      <c r="Q194" s="63"/>
      <c r="R194" s="52"/>
    </row>
    <row r="195" ht="15.6" customHeight="1">
      <c r="A195" s="53">
        <v>4</v>
      </c>
      <c r="B195" t="s" s="89">
        <v>162</v>
      </c>
      <c r="C195" t="s" s="90">
        <v>163</v>
      </c>
      <c r="D195" s="91"/>
      <c r="E195" s="91"/>
      <c r="F195" s="99"/>
      <c r="G195" s="99"/>
      <c r="H195" s="100"/>
      <c r="I195" s="101"/>
      <c r="J195" s="21"/>
      <c r="K195" s="71"/>
      <c r="L195" s="71"/>
      <c r="M195" s="71"/>
      <c r="N195" s="71"/>
      <c r="O195" s="71"/>
      <c r="P195" s="71"/>
      <c r="Q195" s="51"/>
      <c r="R195" s="52"/>
    </row>
    <row r="196" ht="11" customHeight="1" hidden="1">
      <c r="A196" t="s" s="64">
        <v>92</v>
      </c>
      <c r="B196" s="62"/>
      <c r="C196" s="63"/>
      <c r="D196" s="63"/>
      <c r="E196" s="63"/>
      <c r="F196" s="79"/>
      <c r="G196" s="79"/>
      <c r="H196" s="80"/>
      <c r="I196" s="79"/>
      <c r="J196" s="63"/>
      <c r="K196" s="63"/>
      <c r="L196" s="63"/>
      <c r="M196" s="63"/>
      <c r="N196" s="63"/>
      <c r="O196" s="63"/>
      <c r="P196" s="63"/>
      <c r="Q196" s="63"/>
      <c r="R196" s="52"/>
    </row>
    <row r="197" ht="15.55" customHeight="1">
      <c r="A197" s="53">
        <v>9</v>
      </c>
      <c r="B197" t="s" s="72">
        <v>164</v>
      </c>
      <c r="C197" t="s" s="73">
        <v>165</v>
      </c>
      <c r="D197" s="21"/>
      <c r="E197" s="21"/>
      <c r="F197" t="s" s="74">
        <v>18</v>
      </c>
      <c r="G197" s="75"/>
      <c r="H197" s="76"/>
      <c r="I197" s="77">
        <f>G197*H197</f>
        <v>0</v>
      </c>
      <c r="J197" s="21"/>
      <c r="K197" s="71"/>
      <c r="L197" s="78">
        <v>0</v>
      </c>
      <c r="M197" s="71"/>
      <c r="N197" s="71"/>
      <c r="O197" s="71"/>
      <c r="P197" s="53">
        <v>104</v>
      </c>
      <c r="Q197" s="51"/>
      <c r="R197" s="52"/>
    </row>
    <row r="198" ht="11" customHeight="1" hidden="1">
      <c r="A198" t="s" s="64">
        <v>48</v>
      </c>
      <c r="B198" s="62"/>
      <c r="C198" s="63"/>
      <c r="D198" s="63"/>
      <c r="E198" s="63"/>
      <c r="F198" s="79"/>
      <c r="G198" s="79"/>
      <c r="H198" s="80"/>
      <c r="I198" s="79"/>
      <c r="J198" s="63"/>
      <c r="K198" s="63"/>
      <c r="L198" s="63"/>
      <c r="M198" s="63"/>
      <c r="N198" s="63"/>
      <c r="O198" s="63"/>
      <c r="P198" s="63"/>
      <c r="Q198" s="63"/>
      <c r="R198" s="52"/>
    </row>
    <row r="199" ht="20.85" customHeight="1">
      <c r="A199" t="s" s="48">
        <v>49</v>
      </c>
      <c r="B199" s="21"/>
      <c r="C199" t="s" s="48">
        <v>160</v>
      </c>
      <c r="D199" s="21"/>
      <c r="E199" s="21"/>
      <c r="F199" s="59"/>
      <c r="G199" s="59"/>
      <c r="H199" s="81"/>
      <c r="I199" s="59"/>
      <c r="J199" s="71"/>
      <c r="K199" s="71"/>
      <c r="L199" s="71"/>
      <c r="M199" s="71"/>
      <c r="N199" s="71"/>
      <c r="O199" s="71"/>
      <c r="P199" s="71"/>
      <c r="Q199" s="51"/>
      <c r="R199" s="52"/>
    </row>
    <row r="200" ht="33.95" customHeight="1">
      <c r="A200" t="s" s="48">
        <v>51</v>
      </c>
      <c r="B200" s="82"/>
      <c r="C200" t="s" s="83">
        <v>166</v>
      </c>
      <c r="D200" s="82"/>
      <c r="E200" s="82"/>
      <c r="F200" s="84"/>
      <c r="G200" s="84"/>
      <c r="H200" s="85"/>
      <c r="I200" s="84"/>
      <c r="J200" s="71"/>
      <c r="K200" s="71"/>
      <c r="L200" s="71"/>
      <c r="M200" s="71"/>
      <c r="N200" s="71"/>
      <c r="O200" s="71"/>
      <c r="P200" s="71"/>
      <c r="Q200" s="51"/>
      <c r="R200" s="52"/>
    </row>
    <row r="201" ht="11" customHeight="1" hidden="1">
      <c r="A201" t="s" s="64">
        <v>54</v>
      </c>
      <c r="B201" s="62"/>
      <c r="C201" s="63"/>
      <c r="D201" s="63"/>
      <c r="E201" s="63"/>
      <c r="F201" s="79"/>
      <c r="G201" s="79"/>
      <c r="H201" s="80"/>
      <c r="I201" s="79"/>
      <c r="J201" s="63"/>
      <c r="K201" s="63"/>
      <c r="L201" s="63"/>
      <c r="M201" s="63"/>
      <c r="N201" s="63"/>
      <c r="O201" s="63"/>
      <c r="P201" s="63"/>
      <c r="Q201" s="63"/>
      <c r="R201" s="52"/>
    </row>
    <row r="202" ht="15.55" customHeight="1">
      <c r="A202" s="53">
        <v>9</v>
      </c>
      <c r="B202" t="s" s="72">
        <v>167</v>
      </c>
      <c r="C202" t="s" s="73">
        <v>168</v>
      </c>
      <c r="D202" s="21"/>
      <c r="E202" s="21"/>
      <c r="F202" t="s" s="74">
        <v>57</v>
      </c>
      <c r="G202" s="86"/>
      <c r="H202" s="76"/>
      <c r="I202" s="77">
        <f>G202*H202</f>
        <v>0</v>
      </c>
      <c r="J202" s="21"/>
      <c r="K202" s="71"/>
      <c r="L202" s="78">
        <v>0</v>
      </c>
      <c r="M202" s="71"/>
      <c r="N202" s="71"/>
      <c r="O202" s="71"/>
      <c r="P202" s="53">
        <v>104</v>
      </c>
      <c r="Q202" s="51"/>
      <c r="R202" s="52"/>
    </row>
    <row r="203" ht="11" customHeight="1" hidden="1">
      <c r="A203" t="s" s="64">
        <v>48</v>
      </c>
      <c r="B203" s="62"/>
      <c r="C203" s="63"/>
      <c r="D203" s="63"/>
      <c r="E203" s="63"/>
      <c r="F203" s="79"/>
      <c r="G203" s="79"/>
      <c r="H203" s="80"/>
      <c r="I203" s="79"/>
      <c r="J203" s="63"/>
      <c r="K203" s="63"/>
      <c r="L203" s="63"/>
      <c r="M203" s="63"/>
      <c r="N203" s="63"/>
      <c r="O203" s="63"/>
      <c r="P203" s="63"/>
      <c r="Q203" s="63"/>
      <c r="R203" s="52"/>
    </row>
    <row r="204" ht="14.55" customHeight="1">
      <c r="A204" t="s" s="48">
        <v>49</v>
      </c>
      <c r="B204" s="21"/>
      <c r="C204" t="s" s="48">
        <v>58</v>
      </c>
      <c r="D204" s="21"/>
      <c r="E204" s="21"/>
      <c r="F204" s="59"/>
      <c r="G204" s="59"/>
      <c r="H204" s="81"/>
      <c r="I204" s="59"/>
      <c r="J204" s="71"/>
      <c r="K204" s="71"/>
      <c r="L204" s="71"/>
      <c r="M204" s="71"/>
      <c r="N204" s="71"/>
      <c r="O204" s="71"/>
      <c r="P204" s="71"/>
      <c r="Q204" s="51"/>
      <c r="R204" s="52"/>
    </row>
    <row r="205" ht="33.95" customHeight="1">
      <c r="A205" t="s" s="48">
        <v>51</v>
      </c>
      <c r="B205" s="82"/>
      <c r="C205" t="s" s="83">
        <v>169</v>
      </c>
      <c r="D205" s="82"/>
      <c r="E205" s="82"/>
      <c r="F205" s="82"/>
      <c r="G205" s="82"/>
      <c r="H205" s="82"/>
      <c r="I205" s="82"/>
      <c r="J205" s="71"/>
      <c r="K205" s="71"/>
      <c r="L205" s="71"/>
      <c r="M205" s="71"/>
      <c r="N205" s="71"/>
      <c r="O205" s="71"/>
      <c r="P205" s="71"/>
      <c r="Q205" s="51"/>
      <c r="R205" s="52"/>
    </row>
    <row r="206" ht="9" customHeight="1" hidden="1">
      <c r="A206" t="s" s="64">
        <v>54</v>
      </c>
      <c r="B206" s="62"/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  <c r="N206" s="63"/>
      <c r="O206" s="63"/>
      <c r="P206" s="63"/>
      <c r="Q206" s="63"/>
      <c r="R206" s="52"/>
    </row>
    <row r="207" ht="14.55" customHeight="1">
      <c r="A207" s="53">
        <v>8</v>
      </c>
      <c r="B207" t="s" s="72">
        <v>170</v>
      </c>
      <c r="C207" t="s" s="94">
        <v>171</v>
      </c>
      <c r="D207" s="95"/>
      <c r="E207" s="95"/>
      <c r="F207" s="96"/>
      <c r="G207" s="96"/>
      <c r="H207" s="97"/>
      <c r="I207" s="98"/>
      <c r="J207" s="21"/>
      <c r="K207" s="71"/>
      <c r="L207" s="71"/>
      <c r="M207" s="71"/>
      <c r="N207" s="71"/>
      <c r="O207" s="71"/>
      <c r="P207" s="71"/>
      <c r="Q207" s="51"/>
      <c r="R207" s="52"/>
    </row>
    <row r="208" ht="11" customHeight="1" hidden="1">
      <c r="A208" t="s" s="64">
        <v>70</v>
      </c>
      <c r="B208" s="62"/>
      <c r="C208" s="63"/>
      <c r="D208" s="63"/>
      <c r="E208" s="63"/>
      <c r="F208" s="79"/>
      <c r="G208" s="79"/>
      <c r="H208" s="80"/>
      <c r="I208" s="79"/>
      <c r="J208" s="63"/>
      <c r="K208" s="63"/>
      <c r="L208" s="63"/>
      <c r="M208" s="63"/>
      <c r="N208" s="63"/>
      <c r="O208" s="63"/>
      <c r="P208" s="63"/>
      <c r="Q208" s="63"/>
      <c r="R208" s="52"/>
    </row>
    <row r="209" ht="15.55" customHeight="1">
      <c r="A209" s="53">
        <v>9</v>
      </c>
      <c r="B209" t="s" s="72">
        <v>172</v>
      </c>
      <c r="C209" t="s" s="73">
        <v>173</v>
      </c>
      <c r="D209" s="21"/>
      <c r="E209" s="21"/>
      <c r="F209" t="s" s="74">
        <v>174</v>
      </c>
      <c r="G209" s="107"/>
      <c r="H209" s="76"/>
      <c r="I209" s="77">
        <f>G209*H209</f>
        <v>0</v>
      </c>
      <c r="J209" s="21"/>
      <c r="K209" s="71"/>
      <c r="L209" s="78">
        <v>0</v>
      </c>
      <c r="M209" s="71"/>
      <c r="N209" s="71"/>
      <c r="O209" s="71"/>
      <c r="P209" s="53">
        <v>104</v>
      </c>
      <c r="Q209" s="51"/>
      <c r="R209" s="52"/>
    </row>
    <row r="210" ht="11" customHeight="1" hidden="1">
      <c r="A210" t="s" s="64">
        <v>48</v>
      </c>
      <c r="B210" s="62"/>
      <c r="C210" s="63"/>
      <c r="D210" s="63"/>
      <c r="E210" s="63"/>
      <c r="F210" s="79"/>
      <c r="G210" s="79"/>
      <c r="H210" s="80"/>
      <c r="I210" s="79"/>
      <c r="J210" s="63"/>
      <c r="K210" s="63"/>
      <c r="L210" s="63"/>
      <c r="M210" s="63"/>
      <c r="N210" s="63"/>
      <c r="O210" s="63"/>
      <c r="P210" s="63"/>
      <c r="Q210" s="63"/>
      <c r="R210" s="52"/>
    </row>
    <row r="211" ht="14.55" customHeight="1">
      <c r="A211" t="s" s="48">
        <v>49</v>
      </c>
      <c r="B211" s="21"/>
      <c r="C211" t="s" s="48">
        <v>175</v>
      </c>
      <c r="D211" s="21"/>
      <c r="E211" s="21"/>
      <c r="F211" s="59"/>
      <c r="G211" s="59"/>
      <c r="H211" s="81"/>
      <c r="I211" s="59"/>
      <c r="J211" s="71"/>
      <c r="K211" s="71"/>
      <c r="L211" s="71"/>
      <c r="M211" s="71"/>
      <c r="N211" s="71"/>
      <c r="O211" s="71"/>
      <c r="P211" s="71"/>
      <c r="Q211" s="51"/>
      <c r="R211" s="52"/>
    </row>
    <row r="212" ht="22.7" customHeight="1">
      <c r="A212" t="s" s="48">
        <v>51</v>
      </c>
      <c r="B212" s="82"/>
      <c r="C212" t="s" s="83">
        <v>176</v>
      </c>
      <c r="D212" s="82"/>
      <c r="E212" s="82"/>
      <c r="F212" s="84"/>
      <c r="G212" s="84"/>
      <c r="H212" s="85"/>
      <c r="I212" s="84"/>
      <c r="J212" s="71"/>
      <c r="K212" s="71"/>
      <c r="L212" s="71"/>
      <c r="M212" s="71"/>
      <c r="N212" s="71"/>
      <c r="O212" s="71"/>
      <c r="P212" s="71"/>
      <c r="Q212" s="51"/>
      <c r="R212" s="52"/>
    </row>
    <row r="213" ht="11" customHeight="1" hidden="1">
      <c r="A213" t="s" s="64">
        <v>54</v>
      </c>
      <c r="B213" s="62"/>
      <c r="C213" s="63"/>
      <c r="D213" s="63"/>
      <c r="E213" s="63"/>
      <c r="F213" s="79"/>
      <c r="G213" s="79"/>
      <c r="H213" s="80"/>
      <c r="I213" s="79"/>
      <c r="J213" s="63"/>
      <c r="K213" s="63"/>
      <c r="L213" s="63"/>
      <c r="M213" s="63"/>
      <c r="N213" s="63"/>
      <c r="O213" s="63"/>
      <c r="P213" s="63"/>
      <c r="Q213" s="63"/>
      <c r="R213" s="52"/>
    </row>
    <row r="214" ht="11" customHeight="1" hidden="1">
      <c r="A214" t="s" s="64">
        <v>79</v>
      </c>
      <c r="B214" s="62"/>
      <c r="C214" s="63"/>
      <c r="D214" s="63"/>
      <c r="E214" s="63"/>
      <c r="F214" s="79"/>
      <c r="G214" s="79"/>
      <c r="H214" s="80"/>
      <c r="I214" s="79"/>
      <c r="J214" s="63"/>
      <c r="K214" s="63"/>
      <c r="L214" s="63"/>
      <c r="M214" s="63"/>
      <c r="N214" s="63"/>
      <c r="O214" s="63"/>
      <c r="P214" s="63"/>
      <c r="Q214" s="63"/>
      <c r="R214" s="52"/>
    </row>
    <row r="215" ht="15.55" customHeight="1">
      <c r="A215" s="53">
        <v>9</v>
      </c>
      <c r="B215" t="s" s="72">
        <v>177</v>
      </c>
      <c r="C215" t="s" s="73">
        <v>178</v>
      </c>
      <c r="D215" s="21"/>
      <c r="E215" s="21"/>
      <c r="F215" t="s" s="74">
        <v>18</v>
      </c>
      <c r="G215" s="75"/>
      <c r="H215" s="76"/>
      <c r="I215" s="77">
        <f>G215*H215</f>
        <v>0</v>
      </c>
      <c r="J215" s="21"/>
      <c r="K215" s="71"/>
      <c r="L215" s="78">
        <v>0</v>
      </c>
      <c r="M215" s="71"/>
      <c r="N215" s="71"/>
      <c r="O215" s="71"/>
      <c r="P215" s="53">
        <v>104</v>
      </c>
      <c r="Q215" s="51"/>
      <c r="R215" s="52"/>
    </row>
    <row r="216" ht="11" customHeight="1" hidden="1">
      <c r="A216" t="s" s="64">
        <v>48</v>
      </c>
      <c r="B216" s="62"/>
      <c r="C216" s="63"/>
      <c r="D216" s="63"/>
      <c r="E216" s="63"/>
      <c r="F216" s="79"/>
      <c r="G216" s="79"/>
      <c r="H216" s="80"/>
      <c r="I216" s="79"/>
      <c r="J216" s="63"/>
      <c r="K216" s="63"/>
      <c r="L216" s="63"/>
      <c r="M216" s="63"/>
      <c r="N216" s="63"/>
      <c r="O216" s="63"/>
      <c r="P216" s="63"/>
      <c r="Q216" s="63"/>
      <c r="R216" s="52"/>
    </row>
    <row r="217" ht="14.55" customHeight="1">
      <c r="A217" t="s" s="48">
        <v>49</v>
      </c>
      <c r="B217" s="21"/>
      <c r="C217" t="s" s="48">
        <v>146</v>
      </c>
      <c r="D217" s="21"/>
      <c r="E217" s="21"/>
      <c r="F217" s="59"/>
      <c r="G217" s="59"/>
      <c r="H217" s="81"/>
      <c r="I217" s="59"/>
      <c r="J217" s="71"/>
      <c r="K217" s="71"/>
      <c r="L217" s="71"/>
      <c r="M217" s="71"/>
      <c r="N217" s="71"/>
      <c r="O217" s="71"/>
      <c r="P217" s="71"/>
      <c r="Q217" s="51"/>
      <c r="R217" s="52"/>
    </row>
    <row r="218" ht="22.7" customHeight="1">
      <c r="A218" t="s" s="48">
        <v>51</v>
      </c>
      <c r="B218" s="82"/>
      <c r="C218" t="s" s="83">
        <v>179</v>
      </c>
      <c r="D218" s="82"/>
      <c r="E218" s="82"/>
      <c r="F218" s="82"/>
      <c r="G218" s="82"/>
      <c r="H218" s="82"/>
      <c r="I218" s="82"/>
      <c r="J218" s="71"/>
      <c r="K218" s="71"/>
      <c r="L218" s="71"/>
      <c r="M218" s="71"/>
      <c r="N218" s="71"/>
      <c r="O218" s="71"/>
      <c r="P218" s="71"/>
      <c r="Q218" s="51"/>
      <c r="R218" s="52"/>
    </row>
    <row r="219" ht="9" customHeight="1" hidden="1">
      <c r="A219" t="s" s="64">
        <v>54</v>
      </c>
      <c r="B219" s="62"/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52"/>
    </row>
    <row r="220" ht="14.55" customHeight="1">
      <c r="A220" s="53">
        <v>8</v>
      </c>
      <c r="B220" t="s" s="72">
        <v>180</v>
      </c>
      <c r="C220" t="s" s="94">
        <v>181</v>
      </c>
      <c r="D220" s="95"/>
      <c r="E220" s="95"/>
      <c r="F220" s="96"/>
      <c r="G220" s="96"/>
      <c r="H220" s="97"/>
      <c r="I220" s="98"/>
      <c r="J220" s="21"/>
      <c r="K220" s="71"/>
      <c r="L220" s="71"/>
      <c r="M220" s="71"/>
      <c r="N220" s="71"/>
      <c r="O220" s="71"/>
      <c r="P220" s="71"/>
      <c r="Q220" s="51"/>
      <c r="R220" s="52"/>
    </row>
    <row r="221" ht="11" customHeight="1" hidden="1">
      <c r="A221" t="s" s="64">
        <v>70</v>
      </c>
      <c r="B221" s="62"/>
      <c r="C221" s="63"/>
      <c r="D221" s="63"/>
      <c r="E221" s="63"/>
      <c r="F221" s="79"/>
      <c r="G221" s="79"/>
      <c r="H221" s="80"/>
      <c r="I221" s="79"/>
      <c r="J221" s="63"/>
      <c r="K221" s="63"/>
      <c r="L221" s="63"/>
      <c r="M221" s="63"/>
      <c r="N221" s="63"/>
      <c r="O221" s="63"/>
      <c r="P221" s="63"/>
      <c r="Q221" s="63"/>
      <c r="R221" s="52"/>
    </row>
    <row r="222" ht="15.55" customHeight="1">
      <c r="A222" s="53">
        <v>9</v>
      </c>
      <c r="B222" t="s" s="72">
        <v>182</v>
      </c>
      <c r="C222" t="s" s="73">
        <v>183</v>
      </c>
      <c r="D222" s="21"/>
      <c r="E222" s="21"/>
      <c r="F222" t="s" s="74">
        <v>18</v>
      </c>
      <c r="G222" s="75"/>
      <c r="H222" s="76"/>
      <c r="I222" s="77">
        <f>G222*H222</f>
        <v>0</v>
      </c>
      <c r="J222" s="21"/>
      <c r="K222" s="71"/>
      <c r="L222" s="78">
        <v>0</v>
      </c>
      <c r="M222" s="71"/>
      <c r="N222" s="71"/>
      <c r="O222" s="71"/>
      <c r="P222" s="53">
        <v>104</v>
      </c>
      <c r="Q222" s="51"/>
      <c r="R222" s="52"/>
    </row>
    <row r="223" ht="11" customHeight="1" hidden="1">
      <c r="A223" t="s" s="64">
        <v>48</v>
      </c>
      <c r="B223" s="62"/>
      <c r="C223" s="63"/>
      <c r="D223" s="63"/>
      <c r="E223" s="63"/>
      <c r="F223" s="79"/>
      <c r="G223" s="79"/>
      <c r="H223" s="80"/>
      <c r="I223" s="79"/>
      <c r="J223" s="63"/>
      <c r="K223" s="63"/>
      <c r="L223" s="63"/>
      <c r="M223" s="63"/>
      <c r="N223" s="63"/>
      <c r="O223" s="63"/>
      <c r="P223" s="63"/>
      <c r="Q223" s="63"/>
      <c r="R223" s="52"/>
    </row>
    <row r="224" ht="14.55" customHeight="1">
      <c r="A224" t="s" s="48">
        <v>49</v>
      </c>
      <c r="B224" s="21"/>
      <c r="C224" t="s" s="48">
        <v>146</v>
      </c>
      <c r="D224" s="21"/>
      <c r="E224" s="21"/>
      <c r="F224" s="59"/>
      <c r="G224" s="59"/>
      <c r="H224" s="81"/>
      <c r="I224" s="59"/>
      <c r="J224" s="71"/>
      <c r="K224" s="71"/>
      <c r="L224" s="71"/>
      <c r="M224" s="71"/>
      <c r="N224" s="71"/>
      <c r="O224" s="71"/>
      <c r="P224" s="71"/>
      <c r="Q224" s="51"/>
      <c r="R224" s="52"/>
    </row>
    <row r="225" ht="22.7" customHeight="1">
      <c r="A225" t="s" s="48">
        <v>51</v>
      </c>
      <c r="B225" s="82"/>
      <c r="C225" t="s" s="83">
        <v>184</v>
      </c>
      <c r="D225" s="82"/>
      <c r="E225" s="82"/>
      <c r="F225" s="84"/>
      <c r="G225" s="84"/>
      <c r="H225" s="85"/>
      <c r="I225" s="84"/>
      <c r="J225" s="71"/>
      <c r="K225" s="71"/>
      <c r="L225" s="71"/>
      <c r="M225" s="71"/>
      <c r="N225" s="71"/>
      <c r="O225" s="71"/>
      <c r="P225" s="71"/>
      <c r="Q225" s="51"/>
      <c r="R225" s="52"/>
    </row>
    <row r="226" ht="11" customHeight="1" hidden="1">
      <c r="A226" t="s" s="64">
        <v>54</v>
      </c>
      <c r="B226" s="62"/>
      <c r="C226" s="63"/>
      <c r="D226" s="63"/>
      <c r="E226" s="63"/>
      <c r="F226" s="79"/>
      <c r="G226" s="79"/>
      <c r="H226" s="80"/>
      <c r="I226" s="79"/>
      <c r="J226" s="63"/>
      <c r="K226" s="63"/>
      <c r="L226" s="63"/>
      <c r="M226" s="63"/>
      <c r="N226" s="63"/>
      <c r="O226" s="63"/>
      <c r="P226" s="63"/>
      <c r="Q226" s="63"/>
      <c r="R226" s="52"/>
    </row>
    <row r="227" ht="15.55" customHeight="1">
      <c r="A227" s="53">
        <v>9</v>
      </c>
      <c r="B227" t="s" s="72">
        <v>185</v>
      </c>
      <c r="C227" t="s" s="73">
        <v>186</v>
      </c>
      <c r="D227" s="21"/>
      <c r="E227" s="21"/>
      <c r="F227" t="s" s="74">
        <v>18</v>
      </c>
      <c r="G227" s="75"/>
      <c r="H227" s="76"/>
      <c r="I227" s="77">
        <f>G227*H227</f>
        <v>0</v>
      </c>
      <c r="J227" s="21"/>
      <c r="K227" s="71"/>
      <c r="L227" s="78">
        <v>0</v>
      </c>
      <c r="M227" s="71"/>
      <c r="N227" s="71"/>
      <c r="O227" s="71"/>
      <c r="P227" s="53">
        <v>104</v>
      </c>
      <c r="Q227" s="51"/>
      <c r="R227" s="52"/>
    </row>
    <row r="228" ht="11" customHeight="1" hidden="1">
      <c r="A228" t="s" s="64">
        <v>48</v>
      </c>
      <c r="B228" s="62"/>
      <c r="C228" s="63"/>
      <c r="D228" s="63"/>
      <c r="E228" s="63"/>
      <c r="F228" s="79"/>
      <c r="G228" s="79"/>
      <c r="H228" s="80"/>
      <c r="I228" s="79"/>
      <c r="J228" s="63"/>
      <c r="K228" s="63"/>
      <c r="L228" s="63"/>
      <c r="M228" s="63"/>
      <c r="N228" s="63"/>
      <c r="O228" s="63"/>
      <c r="P228" s="63"/>
      <c r="Q228" s="63"/>
      <c r="R228" s="52"/>
    </row>
    <row r="229" ht="14.55" customHeight="1">
      <c r="A229" t="s" s="48">
        <v>49</v>
      </c>
      <c r="B229" s="21"/>
      <c r="C229" t="s" s="48">
        <v>146</v>
      </c>
      <c r="D229" s="21"/>
      <c r="E229" s="21"/>
      <c r="F229" s="59"/>
      <c r="G229" s="59"/>
      <c r="H229" s="81"/>
      <c r="I229" s="59"/>
      <c r="J229" s="71"/>
      <c r="K229" s="71"/>
      <c r="L229" s="71"/>
      <c r="M229" s="71"/>
      <c r="N229" s="71"/>
      <c r="O229" s="71"/>
      <c r="P229" s="71"/>
      <c r="Q229" s="51"/>
      <c r="R229" s="52"/>
    </row>
    <row r="230" ht="22.7" customHeight="1">
      <c r="A230" t="s" s="48">
        <v>51</v>
      </c>
      <c r="B230" s="82"/>
      <c r="C230" t="s" s="83">
        <v>184</v>
      </c>
      <c r="D230" s="82"/>
      <c r="E230" s="82"/>
      <c r="F230" s="84"/>
      <c r="G230" s="84"/>
      <c r="H230" s="85"/>
      <c r="I230" s="84"/>
      <c r="J230" s="71"/>
      <c r="K230" s="71"/>
      <c r="L230" s="71"/>
      <c r="M230" s="71"/>
      <c r="N230" s="71"/>
      <c r="O230" s="71"/>
      <c r="P230" s="71"/>
      <c r="Q230" s="51"/>
      <c r="R230" s="52"/>
    </row>
    <row r="231" ht="11" customHeight="1" hidden="1">
      <c r="A231" t="s" s="64">
        <v>54</v>
      </c>
      <c r="B231" s="62"/>
      <c r="C231" s="63"/>
      <c r="D231" s="63"/>
      <c r="E231" s="63"/>
      <c r="F231" s="79"/>
      <c r="G231" s="79"/>
      <c r="H231" s="80"/>
      <c r="I231" s="79"/>
      <c r="J231" s="63"/>
      <c r="K231" s="63"/>
      <c r="L231" s="63"/>
      <c r="M231" s="63"/>
      <c r="N231" s="63"/>
      <c r="O231" s="63"/>
      <c r="P231" s="63"/>
      <c r="Q231" s="63"/>
      <c r="R231" s="52"/>
    </row>
    <row r="232" ht="15.55" customHeight="1">
      <c r="A232" s="53">
        <v>9</v>
      </c>
      <c r="B232" t="s" s="72">
        <v>187</v>
      </c>
      <c r="C232" t="s" s="73">
        <v>188</v>
      </c>
      <c r="D232" s="21"/>
      <c r="E232" s="21"/>
      <c r="F232" t="s" s="74">
        <v>18</v>
      </c>
      <c r="G232" s="75"/>
      <c r="H232" s="76"/>
      <c r="I232" s="77">
        <f>G232*H232</f>
        <v>0</v>
      </c>
      <c r="J232" s="21"/>
      <c r="K232" s="71"/>
      <c r="L232" s="78">
        <v>0</v>
      </c>
      <c r="M232" s="71"/>
      <c r="N232" s="71"/>
      <c r="O232" s="71"/>
      <c r="P232" s="53">
        <v>104</v>
      </c>
      <c r="Q232" s="51"/>
      <c r="R232" s="52"/>
    </row>
    <row r="233" ht="11" customHeight="1" hidden="1">
      <c r="A233" t="s" s="64">
        <v>48</v>
      </c>
      <c r="B233" s="62"/>
      <c r="C233" s="63"/>
      <c r="D233" s="63"/>
      <c r="E233" s="63"/>
      <c r="F233" s="79"/>
      <c r="G233" s="79"/>
      <c r="H233" s="80"/>
      <c r="I233" s="79"/>
      <c r="J233" s="63"/>
      <c r="K233" s="63"/>
      <c r="L233" s="63"/>
      <c r="M233" s="63"/>
      <c r="N233" s="63"/>
      <c r="O233" s="63"/>
      <c r="P233" s="63"/>
      <c r="Q233" s="63"/>
      <c r="R233" s="52"/>
    </row>
    <row r="234" ht="14.55" customHeight="1">
      <c r="A234" t="s" s="48">
        <v>49</v>
      </c>
      <c r="B234" s="21"/>
      <c r="C234" t="s" s="48">
        <v>146</v>
      </c>
      <c r="D234" s="21"/>
      <c r="E234" s="21"/>
      <c r="F234" s="59"/>
      <c r="G234" s="59"/>
      <c r="H234" s="81"/>
      <c r="I234" s="59"/>
      <c r="J234" s="71"/>
      <c r="K234" s="71"/>
      <c r="L234" s="71"/>
      <c r="M234" s="71"/>
      <c r="N234" s="71"/>
      <c r="O234" s="71"/>
      <c r="P234" s="71"/>
      <c r="Q234" s="51"/>
      <c r="R234" s="52"/>
    </row>
    <row r="235" ht="22.7" customHeight="1">
      <c r="A235" t="s" s="48">
        <v>51</v>
      </c>
      <c r="B235" s="82"/>
      <c r="C235" t="s" s="83">
        <v>184</v>
      </c>
      <c r="D235" s="82"/>
      <c r="E235" s="82"/>
      <c r="F235" s="84"/>
      <c r="G235" s="84"/>
      <c r="H235" s="85"/>
      <c r="I235" s="84"/>
      <c r="J235" s="71"/>
      <c r="K235" s="71"/>
      <c r="L235" s="71"/>
      <c r="M235" s="71"/>
      <c r="N235" s="71"/>
      <c r="O235" s="71"/>
      <c r="P235" s="71"/>
      <c r="Q235" s="51"/>
      <c r="R235" s="52"/>
    </row>
    <row r="236" ht="11" customHeight="1" hidden="1">
      <c r="A236" t="s" s="64">
        <v>54</v>
      </c>
      <c r="B236" s="62"/>
      <c r="C236" s="63"/>
      <c r="D236" s="63"/>
      <c r="E236" s="63"/>
      <c r="F236" s="79"/>
      <c r="G236" s="79"/>
      <c r="H236" s="80"/>
      <c r="I236" s="79"/>
      <c r="J236" s="63"/>
      <c r="K236" s="63"/>
      <c r="L236" s="63"/>
      <c r="M236" s="63"/>
      <c r="N236" s="63"/>
      <c r="O236" s="63"/>
      <c r="P236" s="63"/>
      <c r="Q236" s="63"/>
      <c r="R236" s="52"/>
    </row>
    <row r="237" ht="15.55" customHeight="1">
      <c r="A237" s="53">
        <v>9</v>
      </c>
      <c r="B237" t="s" s="72">
        <v>189</v>
      </c>
      <c r="C237" t="s" s="73">
        <v>190</v>
      </c>
      <c r="D237" s="21"/>
      <c r="E237" s="21"/>
      <c r="F237" t="s" s="74">
        <v>174</v>
      </c>
      <c r="G237" s="107"/>
      <c r="H237" s="76"/>
      <c r="I237" s="77">
        <f>G237*H237</f>
        <v>0</v>
      </c>
      <c r="J237" s="21"/>
      <c r="K237" s="71"/>
      <c r="L237" s="78">
        <v>0</v>
      </c>
      <c r="M237" s="71"/>
      <c r="N237" s="71"/>
      <c r="O237" s="71"/>
      <c r="P237" s="53">
        <v>104</v>
      </c>
      <c r="Q237" s="51"/>
      <c r="R237" s="52"/>
    </row>
    <row r="238" ht="11" customHeight="1" hidden="1">
      <c r="A238" t="s" s="64">
        <v>48</v>
      </c>
      <c r="B238" s="62"/>
      <c r="C238" s="63"/>
      <c r="D238" s="63"/>
      <c r="E238" s="63"/>
      <c r="F238" s="79"/>
      <c r="G238" s="79"/>
      <c r="H238" s="80"/>
      <c r="I238" s="79"/>
      <c r="J238" s="63"/>
      <c r="K238" s="63"/>
      <c r="L238" s="63"/>
      <c r="M238" s="63"/>
      <c r="N238" s="63"/>
      <c r="O238" s="63"/>
      <c r="P238" s="63"/>
      <c r="Q238" s="63"/>
      <c r="R238" s="52"/>
    </row>
    <row r="239" ht="14.55" customHeight="1">
      <c r="A239" t="s" s="48">
        <v>49</v>
      </c>
      <c r="B239" s="21"/>
      <c r="C239" t="s" s="48">
        <v>191</v>
      </c>
      <c r="D239" s="21"/>
      <c r="E239" s="21"/>
      <c r="F239" s="59"/>
      <c r="G239" s="59"/>
      <c r="H239" s="81"/>
      <c r="I239" s="59"/>
      <c r="J239" s="71"/>
      <c r="K239" s="71"/>
      <c r="L239" s="71"/>
      <c r="M239" s="71"/>
      <c r="N239" s="71"/>
      <c r="O239" s="71"/>
      <c r="P239" s="71"/>
      <c r="Q239" s="51"/>
      <c r="R239" s="52"/>
    </row>
    <row r="240" ht="20.85" customHeight="1">
      <c r="A240" t="s" s="48">
        <v>51</v>
      </c>
      <c r="B240" s="82"/>
      <c r="C240" t="s" s="83">
        <v>192</v>
      </c>
      <c r="D240" s="82"/>
      <c r="E240" s="82"/>
      <c r="F240" s="84"/>
      <c r="G240" s="84"/>
      <c r="H240" s="85"/>
      <c r="I240" s="84"/>
      <c r="J240" s="71"/>
      <c r="K240" s="71"/>
      <c r="L240" s="71"/>
      <c r="M240" s="71"/>
      <c r="N240" s="71"/>
      <c r="O240" s="71"/>
      <c r="P240" s="71"/>
      <c r="Q240" s="51"/>
      <c r="R240" s="52"/>
    </row>
    <row r="241" ht="11" customHeight="1" hidden="1">
      <c r="A241" t="s" s="64">
        <v>54</v>
      </c>
      <c r="B241" s="62"/>
      <c r="C241" s="63"/>
      <c r="D241" s="63"/>
      <c r="E241" s="63"/>
      <c r="F241" s="79"/>
      <c r="G241" s="79"/>
      <c r="H241" s="80"/>
      <c r="I241" s="79"/>
      <c r="J241" s="63"/>
      <c r="K241" s="63"/>
      <c r="L241" s="63"/>
      <c r="M241" s="63"/>
      <c r="N241" s="63"/>
      <c r="O241" s="63"/>
      <c r="P241" s="63"/>
      <c r="Q241" s="63"/>
      <c r="R241" s="52"/>
    </row>
    <row r="242" ht="11" customHeight="1" hidden="1">
      <c r="A242" t="s" s="64">
        <v>79</v>
      </c>
      <c r="B242" s="62"/>
      <c r="C242" s="63"/>
      <c r="D242" s="63"/>
      <c r="E242" s="63"/>
      <c r="F242" s="79"/>
      <c r="G242" s="79"/>
      <c r="H242" s="80"/>
      <c r="I242" s="79"/>
      <c r="J242" s="63"/>
      <c r="K242" s="63"/>
      <c r="L242" s="63"/>
      <c r="M242" s="63"/>
      <c r="N242" s="63"/>
      <c r="O242" s="63"/>
      <c r="P242" s="63"/>
      <c r="Q242" s="63"/>
      <c r="R242" s="52"/>
    </row>
    <row r="243" ht="15.55" customHeight="1">
      <c r="A243" s="53">
        <v>9</v>
      </c>
      <c r="B243" t="s" s="72">
        <v>193</v>
      </c>
      <c r="C243" t="s" s="73">
        <v>194</v>
      </c>
      <c r="D243" s="21"/>
      <c r="E243" s="21"/>
      <c r="F243" t="s" s="74">
        <v>57</v>
      </c>
      <c r="G243" s="86"/>
      <c r="H243" s="76"/>
      <c r="I243" s="77">
        <f>G243*H243</f>
        <v>0</v>
      </c>
      <c r="J243" s="21"/>
      <c r="K243" s="71"/>
      <c r="L243" s="78">
        <v>0</v>
      </c>
      <c r="M243" s="71"/>
      <c r="N243" s="71"/>
      <c r="O243" s="71"/>
      <c r="P243" s="53">
        <v>104</v>
      </c>
      <c r="Q243" s="51"/>
      <c r="R243" s="52"/>
    </row>
    <row r="244" ht="11" customHeight="1" hidden="1">
      <c r="A244" t="s" s="64">
        <v>48</v>
      </c>
      <c r="B244" s="62"/>
      <c r="C244" s="63"/>
      <c r="D244" s="63"/>
      <c r="E244" s="63"/>
      <c r="F244" s="79"/>
      <c r="G244" s="79"/>
      <c r="H244" s="80"/>
      <c r="I244" s="79"/>
      <c r="J244" s="63"/>
      <c r="K244" s="63"/>
      <c r="L244" s="63"/>
      <c r="M244" s="63"/>
      <c r="N244" s="63"/>
      <c r="O244" s="63"/>
      <c r="P244" s="63"/>
      <c r="Q244" s="63"/>
      <c r="R244" s="52"/>
    </row>
    <row r="245" ht="14.55" customHeight="1">
      <c r="A245" t="s" s="48">
        <v>49</v>
      </c>
      <c r="B245" s="21"/>
      <c r="C245" t="s" s="48">
        <v>58</v>
      </c>
      <c r="D245" s="21"/>
      <c r="E245" s="21"/>
      <c r="F245" s="59"/>
      <c r="G245" s="59"/>
      <c r="H245" s="81"/>
      <c r="I245" s="59"/>
      <c r="J245" s="71"/>
      <c r="K245" s="71"/>
      <c r="L245" s="71"/>
      <c r="M245" s="71"/>
      <c r="N245" s="71"/>
      <c r="O245" s="71"/>
      <c r="P245" s="71"/>
      <c r="Q245" s="51"/>
      <c r="R245" s="52"/>
    </row>
    <row r="246" ht="20.85" customHeight="1">
      <c r="A246" t="s" s="48">
        <v>51</v>
      </c>
      <c r="B246" s="82"/>
      <c r="C246" t="s" s="83">
        <v>195</v>
      </c>
      <c r="D246" s="82"/>
      <c r="E246" s="82"/>
      <c r="F246" s="84"/>
      <c r="G246" s="84"/>
      <c r="H246" s="85"/>
      <c r="I246" s="84"/>
      <c r="J246" s="71"/>
      <c r="K246" s="71"/>
      <c r="L246" s="71"/>
      <c r="M246" s="71"/>
      <c r="N246" s="71"/>
      <c r="O246" s="71"/>
      <c r="P246" s="71"/>
      <c r="Q246" s="51"/>
      <c r="R246" s="52"/>
    </row>
    <row r="247" ht="11" customHeight="1" hidden="1">
      <c r="A247" t="s" s="64">
        <v>54</v>
      </c>
      <c r="B247" s="62"/>
      <c r="C247" s="63"/>
      <c r="D247" s="63"/>
      <c r="E247" s="63"/>
      <c r="F247" s="79"/>
      <c r="G247" s="79"/>
      <c r="H247" s="80"/>
      <c r="I247" s="79"/>
      <c r="J247" s="63"/>
      <c r="K247" s="63"/>
      <c r="L247" s="63"/>
      <c r="M247" s="63"/>
      <c r="N247" s="63"/>
      <c r="O247" s="63"/>
      <c r="P247" s="63"/>
      <c r="Q247" s="63"/>
      <c r="R247" s="52"/>
    </row>
    <row r="248" ht="15.55" customHeight="1">
      <c r="A248" s="53">
        <v>9</v>
      </c>
      <c r="B248" t="s" s="72">
        <v>196</v>
      </c>
      <c r="C248" t="s" s="73">
        <v>197</v>
      </c>
      <c r="D248" s="21"/>
      <c r="E248" s="21"/>
      <c r="F248" t="s" s="74">
        <v>198</v>
      </c>
      <c r="G248" s="107"/>
      <c r="H248" s="76"/>
      <c r="I248" s="77">
        <f>G248*H248</f>
        <v>0</v>
      </c>
      <c r="J248" t="s" s="48">
        <v>199</v>
      </c>
      <c r="K248" s="53">
        <v>1171</v>
      </c>
      <c r="L248" s="78">
        <v>0</v>
      </c>
      <c r="M248" s="71"/>
      <c r="N248" s="71"/>
      <c r="O248" s="71"/>
      <c r="P248" s="53">
        <v>104</v>
      </c>
      <c r="Q248" s="51"/>
      <c r="R248" s="52"/>
    </row>
    <row r="249" ht="11" customHeight="1" hidden="1">
      <c r="A249" t="s" s="64">
        <v>48</v>
      </c>
      <c r="B249" s="62"/>
      <c r="C249" s="63"/>
      <c r="D249" s="63"/>
      <c r="E249" s="63"/>
      <c r="F249" s="79"/>
      <c r="G249" s="79"/>
      <c r="H249" s="80"/>
      <c r="I249" s="79"/>
      <c r="J249" s="63"/>
      <c r="K249" s="63"/>
      <c r="L249" s="63"/>
      <c r="M249" s="63"/>
      <c r="N249" s="63"/>
      <c r="O249" s="63"/>
      <c r="P249" s="63"/>
      <c r="Q249" s="63"/>
      <c r="R249" s="52"/>
    </row>
    <row r="250" ht="14.55" customHeight="1">
      <c r="A250" t="s" s="48">
        <v>49</v>
      </c>
      <c r="B250" s="21"/>
      <c r="C250" t="s" s="48">
        <v>200</v>
      </c>
      <c r="D250" s="21"/>
      <c r="E250" s="21"/>
      <c r="F250" s="59"/>
      <c r="G250" s="59"/>
      <c r="H250" s="81"/>
      <c r="I250" s="59"/>
      <c r="J250" s="71"/>
      <c r="K250" s="71"/>
      <c r="L250" s="71"/>
      <c r="M250" s="71"/>
      <c r="N250" s="71"/>
      <c r="O250" s="71"/>
      <c r="P250" s="71"/>
      <c r="Q250" s="51"/>
      <c r="R250" s="52"/>
    </row>
    <row r="251" ht="20.85" customHeight="1">
      <c r="A251" t="s" s="48">
        <v>51</v>
      </c>
      <c r="B251" s="82"/>
      <c r="C251" t="s" s="83">
        <v>201</v>
      </c>
      <c r="D251" s="82"/>
      <c r="E251" s="82"/>
      <c r="F251" s="84"/>
      <c r="G251" s="84"/>
      <c r="H251" s="85"/>
      <c r="I251" s="84"/>
      <c r="J251" s="71"/>
      <c r="K251" s="71"/>
      <c r="L251" s="71"/>
      <c r="M251" s="71"/>
      <c r="N251" s="71"/>
      <c r="O251" s="71"/>
      <c r="P251" s="71"/>
      <c r="Q251" s="51"/>
      <c r="R251" s="52"/>
    </row>
    <row r="252" ht="11" customHeight="1" hidden="1">
      <c r="A252" t="s" s="64">
        <v>54</v>
      </c>
      <c r="B252" s="62"/>
      <c r="C252" s="63"/>
      <c r="D252" s="63"/>
      <c r="E252" s="63"/>
      <c r="F252" s="79"/>
      <c r="G252" s="79"/>
      <c r="H252" s="80"/>
      <c r="I252" s="79"/>
      <c r="J252" s="63"/>
      <c r="K252" s="63"/>
      <c r="L252" s="63"/>
      <c r="M252" s="63"/>
      <c r="N252" s="63"/>
      <c r="O252" s="63"/>
      <c r="P252" s="63"/>
      <c r="Q252" s="63"/>
      <c r="R252" s="52"/>
    </row>
    <row r="253" ht="22.9" customHeight="1">
      <c r="A253" s="53">
        <v>9</v>
      </c>
      <c r="B253" t="s" s="72">
        <v>202</v>
      </c>
      <c r="C253" t="s" s="73">
        <v>203</v>
      </c>
      <c r="D253" s="21"/>
      <c r="E253" s="21"/>
      <c r="F253" t="s" s="74">
        <v>198</v>
      </c>
      <c r="G253" s="107"/>
      <c r="H253" s="76"/>
      <c r="I253" s="77">
        <f>G253*H253</f>
        <v>0</v>
      </c>
      <c r="J253" t="s" s="48">
        <v>199</v>
      </c>
      <c r="K253" s="53">
        <v>238485</v>
      </c>
      <c r="L253" s="78">
        <v>0</v>
      </c>
      <c r="M253" s="71"/>
      <c r="N253" s="71"/>
      <c r="O253" s="71"/>
      <c r="P253" s="53">
        <v>104</v>
      </c>
      <c r="Q253" s="51"/>
      <c r="R253" s="52"/>
    </row>
    <row r="254" ht="11" customHeight="1" hidden="1">
      <c r="A254" t="s" s="64">
        <v>48</v>
      </c>
      <c r="B254" s="62"/>
      <c r="C254" s="63"/>
      <c r="D254" s="63"/>
      <c r="E254" s="63"/>
      <c r="F254" s="79"/>
      <c r="G254" s="79"/>
      <c r="H254" s="80"/>
      <c r="I254" s="79"/>
      <c r="J254" s="63"/>
      <c r="K254" s="63"/>
      <c r="L254" s="63"/>
      <c r="M254" s="63"/>
      <c r="N254" s="63"/>
      <c r="O254" s="63"/>
      <c r="P254" s="63"/>
      <c r="Q254" s="63"/>
      <c r="R254" s="52"/>
    </row>
    <row r="255" ht="14.55" customHeight="1">
      <c r="A255" t="s" s="48">
        <v>49</v>
      </c>
      <c r="B255" s="21"/>
      <c r="C255" t="s" s="48">
        <v>204</v>
      </c>
      <c r="D255" s="21"/>
      <c r="E255" s="21"/>
      <c r="F255" s="59"/>
      <c r="G255" s="59"/>
      <c r="H255" s="81"/>
      <c r="I255" s="59"/>
      <c r="J255" s="71"/>
      <c r="K255" s="71"/>
      <c r="L255" s="71"/>
      <c r="M255" s="71"/>
      <c r="N255" s="71"/>
      <c r="O255" s="71"/>
      <c r="P255" s="71"/>
      <c r="Q255" s="51"/>
      <c r="R255" s="52"/>
    </row>
    <row r="256" ht="20.85" customHeight="1">
      <c r="A256" t="s" s="48">
        <v>51</v>
      </c>
      <c r="B256" s="82"/>
      <c r="C256" t="s" s="83">
        <v>201</v>
      </c>
      <c r="D256" s="82"/>
      <c r="E256" s="82"/>
      <c r="F256" s="84"/>
      <c r="G256" s="84"/>
      <c r="H256" s="85"/>
      <c r="I256" s="84"/>
      <c r="J256" s="71"/>
      <c r="K256" s="71"/>
      <c r="L256" s="71"/>
      <c r="M256" s="71"/>
      <c r="N256" s="71"/>
      <c r="O256" s="71"/>
      <c r="P256" s="71"/>
      <c r="Q256" s="51"/>
      <c r="R256" s="52"/>
    </row>
    <row r="257" ht="11" customHeight="1" hidden="1">
      <c r="A257" t="s" s="64">
        <v>54</v>
      </c>
      <c r="B257" s="62"/>
      <c r="C257" s="63"/>
      <c r="D257" s="63"/>
      <c r="E257" s="63"/>
      <c r="F257" s="79"/>
      <c r="G257" s="79"/>
      <c r="H257" s="80"/>
      <c r="I257" s="79"/>
      <c r="J257" s="63"/>
      <c r="K257" s="63"/>
      <c r="L257" s="63"/>
      <c r="M257" s="63"/>
      <c r="N257" s="63"/>
      <c r="O257" s="63"/>
      <c r="P257" s="63"/>
      <c r="Q257" s="63"/>
      <c r="R257" s="52"/>
    </row>
    <row r="258" ht="15.55" customHeight="1">
      <c r="A258" s="53">
        <v>9</v>
      </c>
      <c r="B258" t="s" s="72">
        <v>205</v>
      </c>
      <c r="C258" t="s" s="73">
        <v>206</v>
      </c>
      <c r="D258" s="21"/>
      <c r="E258" s="21"/>
      <c r="F258" t="s" s="74">
        <v>198</v>
      </c>
      <c r="G258" s="107"/>
      <c r="H258" s="76"/>
      <c r="I258" s="77">
        <f>G258*H258</f>
        <v>0</v>
      </c>
      <c r="J258" t="s" s="48">
        <v>199</v>
      </c>
      <c r="K258" s="53">
        <v>238500</v>
      </c>
      <c r="L258" s="78">
        <v>0</v>
      </c>
      <c r="M258" s="71"/>
      <c r="N258" s="71"/>
      <c r="O258" s="71"/>
      <c r="P258" s="53">
        <v>104</v>
      </c>
      <c r="Q258" s="51"/>
      <c r="R258" s="52"/>
    </row>
    <row r="259" ht="11" customHeight="1" hidden="1">
      <c r="A259" t="s" s="64">
        <v>48</v>
      </c>
      <c r="B259" s="62"/>
      <c r="C259" s="63"/>
      <c r="D259" s="63"/>
      <c r="E259" s="63"/>
      <c r="F259" s="79"/>
      <c r="G259" s="79"/>
      <c r="H259" s="80"/>
      <c r="I259" s="79"/>
      <c r="J259" s="63"/>
      <c r="K259" s="63"/>
      <c r="L259" s="63"/>
      <c r="M259" s="63"/>
      <c r="N259" s="63"/>
      <c r="O259" s="63"/>
      <c r="P259" s="63"/>
      <c r="Q259" s="63"/>
      <c r="R259" s="52"/>
    </row>
    <row r="260" ht="14.55" customHeight="1">
      <c r="A260" t="s" s="48">
        <v>49</v>
      </c>
      <c r="B260" s="21"/>
      <c r="C260" t="s" s="48">
        <v>207</v>
      </c>
      <c r="D260" s="21"/>
      <c r="E260" s="21"/>
      <c r="F260" s="59"/>
      <c r="G260" s="59"/>
      <c r="H260" s="81"/>
      <c r="I260" s="59"/>
      <c r="J260" s="71"/>
      <c r="K260" s="71"/>
      <c r="L260" s="71"/>
      <c r="M260" s="71"/>
      <c r="N260" s="71"/>
      <c r="O260" s="71"/>
      <c r="P260" s="71"/>
      <c r="Q260" s="51"/>
      <c r="R260" s="52"/>
    </row>
    <row r="261" ht="20.85" customHeight="1">
      <c r="A261" t="s" s="48">
        <v>51</v>
      </c>
      <c r="B261" s="82"/>
      <c r="C261" t="s" s="83">
        <v>201</v>
      </c>
      <c r="D261" s="82"/>
      <c r="E261" s="82"/>
      <c r="F261" s="82"/>
      <c r="G261" s="82"/>
      <c r="H261" s="82"/>
      <c r="I261" s="82"/>
      <c r="J261" s="71"/>
      <c r="K261" s="71"/>
      <c r="L261" s="71"/>
      <c r="M261" s="71"/>
      <c r="N261" s="71"/>
      <c r="O261" s="71"/>
      <c r="P261" s="71"/>
      <c r="Q261" s="51"/>
      <c r="R261" s="52"/>
    </row>
    <row r="262" ht="9" customHeight="1" hidden="1">
      <c r="A262" t="s" s="64">
        <v>54</v>
      </c>
      <c r="B262" s="62"/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3"/>
      <c r="N262" s="63"/>
      <c r="O262" s="63"/>
      <c r="P262" s="63"/>
      <c r="Q262" s="63"/>
      <c r="R262" s="52"/>
    </row>
    <row r="263" ht="9" customHeight="1" hidden="1">
      <c r="A263" t="s" s="64">
        <v>80</v>
      </c>
      <c r="B263" s="62"/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  <c r="N263" s="63"/>
      <c r="O263" s="63"/>
      <c r="P263" s="63"/>
      <c r="Q263" s="63"/>
      <c r="R263" s="52"/>
    </row>
    <row r="264" ht="15.6" customHeight="1">
      <c r="A264" s="53">
        <v>4</v>
      </c>
      <c r="B264" t="s" s="89">
        <v>208</v>
      </c>
      <c r="C264" t="s" s="90">
        <v>209</v>
      </c>
      <c r="D264" s="91"/>
      <c r="E264" s="91"/>
      <c r="F264" s="99"/>
      <c r="G264" s="99"/>
      <c r="H264" s="100"/>
      <c r="I264" s="101"/>
      <c r="J264" t="s" s="48">
        <v>199</v>
      </c>
      <c r="K264" s="71"/>
      <c r="L264" s="71"/>
      <c r="M264" s="71"/>
      <c r="N264" s="71"/>
      <c r="O264" s="71"/>
      <c r="P264" s="71"/>
      <c r="Q264" s="51"/>
      <c r="R264" s="52"/>
    </row>
    <row r="265" ht="15.55" customHeight="1">
      <c r="A265" s="53">
        <v>9</v>
      </c>
      <c r="B265" t="s" s="72">
        <v>210</v>
      </c>
      <c r="C265" t="s" s="73">
        <v>211</v>
      </c>
      <c r="D265" s="21"/>
      <c r="E265" s="21"/>
      <c r="F265" t="s" s="74">
        <v>18</v>
      </c>
      <c r="G265" s="75"/>
      <c r="H265" s="76"/>
      <c r="I265" s="77">
        <f>G265*H265</f>
        <v>0</v>
      </c>
      <c r="J265" t="s" s="48">
        <v>199</v>
      </c>
      <c r="K265" s="53">
        <v>272552</v>
      </c>
      <c r="L265" s="78">
        <v>0</v>
      </c>
      <c r="M265" s="71"/>
      <c r="N265" s="71"/>
      <c r="O265" s="71"/>
      <c r="P265" s="53">
        <v>104</v>
      </c>
      <c r="Q265" s="51"/>
      <c r="R265" s="52"/>
    </row>
    <row r="266" ht="11" customHeight="1" hidden="1">
      <c r="A266" t="s" s="64">
        <v>48</v>
      </c>
      <c r="B266" s="62"/>
      <c r="C266" s="63"/>
      <c r="D266" s="63"/>
      <c r="E266" s="63"/>
      <c r="F266" s="79"/>
      <c r="G266" s="79"/>
      <c r="H266" s="80"/>
      <c r="I266" s="79"/>
      <c r="J266" s="63"/>
      <c r="K266" s="63"/>
      <c r="L266" s="63"/>
      <c r="M266" s="63"/>
      <c r="N266" s="63"/>
      <c r="O266" s="63"/>
      <c r="P266" s="63"/>
      <c r="Q266" s="63"/>
      <c r="R266" s="52"/>
    </row>
    <row r="267" ht="14.55" customHeight="1">
      <c r="A267" t="s" s="48">
        <v>49</v>
      </c>
      <c r="B267" s="21"/>
      <c r="C267" t="s" s="48">
        <v>146</v>
      </c>
      <c r="D267" s="21"/>
      <c r="E267" s="21"/>
      <c r="F267" s="59"/>
      <c r="G267" s="59"/>
      <c r="H267" s="81"/>
      <c r="I267" s="59"/>
      <c r="J267" s="71"/>
      <c r="K267" s="71"/>
      <c r="L267" s="71"/>
      <c r="M267" s="71"/>
      <c r="N267" s="71"/>
      <c r="O267" s="71"/>
      <c r="P267" s="71"/>
      <c r="Q267" s="51"/>
      <c r="R267" s="52"/>
    </row>
    <row r="268" ht="22.7" customHeight="1">
      <c r="A268" t="s" s="48">
        <v>51</v>
      </c>
      <c r="B268" s="82"/>
      <c r="C268" t="s" s="83">
        <v>212</v>
      </c>
      <c r="D268" s="82"/>
      <c r="E268" s="82"/>
      <c r="F268" s="84"/>
      <c r="G268" s="84"/>
      <c r="H268" s="85"/>
      <c r="I268" s="84"/>
      <c r="J268" s="71"/>
      <c r="K268" s="71"/>
      <c r="L268" s="71"/>
      <c r="M268" s="71"/>
      <c r="N268" s="71"/>
      <c r="O268" s="71"/>
      <c r="P268" s="71"/>
      <c r="Q268" s="51"/>
      <c r="R268" s="52"/>
    </row>
    <row r="269" ht="11" customHeight="1" hidden="1">
      <c r="A269" t="s" s="64">
        <v>54</v>
      </c>
      <c r="B269" s="62"/>
      <c r="C269" s="63"/>
      <c r="D269" s="63"/>
      <c r="E269" s="63"/>
      <c r="F269" s="79"/>
      <c r="G269" s="79"/>
      <c r="H269" s="80"/>
      <c r="I269" s="79"/>
      <c r="J269" s="63"/>
      <c r="K269" s="63"/>
      <c r="L269" s="63"/>
      <c r="M269" s="63"/>
      <c r="N269" s="63"/>
      <c r="O269" s="63"/>
      <c r="P269" s="63"/>
      <c r="Q269" s="63"/>
      <c r="R269" s="52"/>
    </row>
    <row r="270" ht="27.2" customHeight="1">
      <c r="A270" s="53">
        <v>9</v>
      </c>
      <c r="B270" t="s" s="72">
        <v>213</v>
      </c>
      <c r="C270" t="s" s="73">
        <v>159</v>
      </c>
      <c r="D270" s="21"/>
      <c r="E270" s="21"/>
      <c r="F270" t="s" s="74">
        <v>19</v>
      </c>
      <c r="G270" s="86"/>
      <c r="H270" s="76"/>
      <c r="I270" s="77">
        <f>G270*H270</f>
        <v>0</v>
      </c>
      <c r="J270" t="s" s="48">
        <v>199</v>
      </c>
      <c r="K270" s="53">
        <v>272575</v>
      </c>
      <c r="L270" s="78">
        <v>0</v>
      </c>
      <c r="M270" s="71"/>
      <c r="N270" s="71"/>
      <c r="O270" s="71"/>
      <c r="P270" s="53">
        <v>104</v>
      </c>
      <c r="Q270" s="51"/>
      <c r="R270" s="52"/>
    </row>
    <row r="271" ht="11" customHeight="1" hidden="1">
      <c r="A271" t="s" s="64">
        <v>48</v>
      </c>
      <c r="B271" s="62"/>
      <c r="C271" s="63"/>
      <c r="D271" s="63"/>
      <c r="E271" s="63"/>
      <c r="F271" s="79"/>
      <c r="G271" s="79"/>
      <c r="H271" s="80"/>
      <c r="I271" s="79"/>
      <c r="J271" s="63"/>
      <c r="K271" s="63"/>
      <c r="L271" s="63"/>
      <c r="M271" s="63"/>
      <c r="N271" s="63"/>
      <c r="O271" s="63"/>
      <c r="P271" s="63"/>
      <c r="Q271" s="63"/>
      <c r="R271" s="52"/>
    </row>
    <row r="272" ht="14.55" customHeight="1">
      <c r="A272" t="s" s="48">
        <v>49</v>
      </c>
      <c r="B272" s="21"/>
      <c r="C272" t="s" s="48">
        <v>146</v>
      </c>
      <c r="D272" s="21"/>
      <c r="E272" s="21"/>
      <c r="F272" s="59"/>
      <c r="G272" s="59"/>
      <c r="H272" s="81"/>
      <c r="I272" s="59"/>
      <c r="J272" s="71"/>
      <c r="K272" s="71"/>
      <c r="L272" s="71"/>
      <c r="M272" s="71"/>
      <c r="N272" s="71"/>
      <c r="O272" s="71"/>
      <c r="P272" s="71"/>
      <c r="Q272" s="51"/>
      <c r="R272" s="52"/>
    </row>
    <row r="273" ht="22.7" customHeight="1">
      <c r="A273" t="s" s="48">
        <v>51</v>
      </c>
      <c r="B273" s="84"/>
      <c r="C273" t="s" s="108">
        <v>212</v>
      </c>
      <c r="D273" s="84"/>
      <c r="E273" s="84"/>
      <c r="F273" s="84"/>
      <c r="G273" s="84"/>
      <c r="H273" s="84"/>
      <c r="I273" s="84"/>
      <c r="J273" s="71"/>
      <c r="K273" s="71"/>
      <c r="L273" s="71"/>
      <c r="M273" s="71"/>
      <c r="N273" s="71"/>
      <c r="O273" s="71"/>
      <c r="P273" s="71"/>
      <c r="Q273" s="51"/>
      <c r="R273" s="52"/>
    </row>
    <row r="274" ht="9" customHeight="1" hidden="1">
      <c r="A274" t="s" s="64">
        <v>54</v>
      </c>
      <c r="B274" s="109"/>
      <c r="C274" s="79"/>
      <c r="D274" s="79"/>
      <c r="E274" s="79"/>
      <c r="F274" s="79"/>
      <c r="G274" s="79"/>
      <c r="H274" s="79"/>
      <c r="I274" s="79"/>
      <c r="J274" s="63"/>
      <c r="K274" s="63"/>
      <c r="L274" s="63"/>
      <c r="M274" s="63"/>
      <c r="N274" s="63"/>
      <c r="O274" s="63"/>
      <c r="P274" s="63"/>
      <c r="Q274" s="63"/>
      <c r="R274" s="52"/>
    </row>
    <row r="275" ht="9" customHeight="1" hidden="1">
      <c r="A275" t="s" s="64">
        <v>80</v>
      </c>
      <c r="B275" s="109"/>
      <c r="C275" s="79"/>
      <c r="D275" s="79"/>
      <c r="E275" s="79"/>
      <c r="F275" s="79"/>
      <c r="G275" s="79"/>
      <c r="H275" s="79"/>
      <c r="I275" s="79"/>
      <c r="J275" s="63"/>
      <c r="K275" s="63"/>
      <c r="L275" s="63"/>
      <c r="M275" s="63"/>
      <c r="N275" s="63"/>
      <c r="O275" s="63"/>
      <c r="P275" s="63"/>
      <c r="Q275" s="63"/>
      <c r="R275" s="52"/>
    </row>
    <row r="276" ht="9" customHeight="1" hidden="1">
      <c r="A276" t="s" s="64">
        <v>44</v>
      </c>
      <c r="B276" s="109"/>
      <c r="C276" s="79"/>
      <c r="D276" s="79"/>
      <c r="E276" s="79"/>
      <c r="F276" s="79"/>
      <c r="G276" s="79"/>
      <c r="H276" s="79"/>
      <c r="I276" s="79"/>
      <c r="J276" s="63"/>
      <c r="K276" s="63"/>
      <c r="L276" s="63"/>
      <c r="M276" s="63"/>
      <c r="N276" s="63"/>
      <c r="O276" s="63"/>
      <c r="P276" s="63"/>
      <c r="Q276" s="63"/>
      <c r="R276" s="52"/>
    </row>
    <row r="277" ht="37.15" customHeight="1">
      <c r="A277" s="110"/>
      <c r="B277" s="111"/>
      <c r="C277" t="s" s="112">
        <v>214</v>
      </c>
      <c r="D277" s="113"/>
      <c r="E277" s="113"/>
      <c r="F277" s="113"/>
      <c r="G277" s="113"/>
      <c r="H277" s="113"/>
      <c r="I277" s="113"/>
      <c r="J277" s="63"/>
      <c r="K277" s="63"/>
      <c r="L277" s="63"/>
      <c r="M277" s="63"/>
      <c r="N277" s="63"/>
      <c r="O277" s="63"/>
      <c r="P277" s="63"/>
      <c r="Q277" s="63"/>
      <c r="R277" s="52"/>
    </row>
    <row r="278" ht="13.55" customHeight="1">
      <c r="A278" s="110"/>
      <c r="B278" s="62"/>
      <c r="C278" s="63"/>
      <c r="D278" s="63"/>
      <c r="E278" s="63"/>
      <c r="F278" s="63"/>
      <c r="G278" s="63"/>
      <c r="H278" s="63"/>
      <c r="I278" s="63"/>
      <c r="J278" s="63"/>
      <c r="K278" s="63"/>
      <c r="L278" s="63"/>
      <c r="M278" s="63"/>
      <c r="N278" s="63"/>
      <c r="O278" s="63"/>
      <c r="P278" s="63"/>
      <c r="Q278" s="63"/>
      <c r="R278" s="52"/>
    </row>
    <row r="279" ht="15.75" customHeight="1">
      <c r="A279" s="110"/>
      <c r="B279" s="62"/>
      <c r="C279" t="s" s="114">
        <v>215</v>
      </c>
      <c r="D279" s="115"/>
      <c r="E279" s="115"/>
      <c r="F279" s="115"/>
      <c r="G279" s="115"/>
      <c r="H279" s="115"/>
      <c r="I279" s="115"/>
      <c r="J279" s="63"/>
      <c r="K279" s="63"/>
      <c r="L279" s="63"/>
      <c r="M279" s="63"/>
      <c r="N279" s="63"/>
      <c r="O279" s="63"/>
      <c r="P279" s="63"/>
      <c r="Q279" s="63"/>
      <c r="R279" s="52"/>
    </row>
    <row r="280" ht="33.75" customHeight="1">
      <c r="A280" s="110"/>
      <c r="B280" s="62"/>
      <c r="C280" t="s" s="116">
        <v>216</v>
      </c>
      <c r="D280" s="117"/>
      <c r="E280" s="117"/>
      <c r="F280" s="118">
        <f>SUMIF(J14:J27,"",I14:I27)</f>
        <v>0</v>
      </c>
      <c r="G280" s="118"/>
      <c r="H280" s="118"/>
      <c r="I280" s="118"/>
      <c r="J280" s="63"/>
      <c r="K280" s="63"/>
      <c r="L280" s="63"/>
      <c r="M280" s="63"/>
      <c r="N280" s="63"/>
      <c r="O280" s="63"/>
      <c r="P280" s="63"/>
      <c r="Q280" s="63"/>
      <c r="R280" s="52"/>
    </row>
    <row r="281" ht="16.9" customHeight="1">
      <c r="A281" s="110"/>
      <c r="B281" s="62"/>
      <c r="C281" t="s" s="116">
        <v>217</v>
      </c>
      <c r="D281" s="117"/>
      <c r="E281" s="117"/>
      <c r="F281" s="118">
        <f>SUMIF(J39:J270,"",I39:I270)</f>
        <v>0</v>
      </c>
      <c r="G281" s="118"/>
      <c r="H281" s="118"/>
      <c r="I281" s="118"/>
      <c r="J281" s="63"/>
      <c r="K281" s="63"/>
      <c r="L281" s="63"/>
      <c r="M281" s="63"/>
      <c r="N281" s="63"/>
      <c r="O281" s="63"/>
      <c r="P281" s="63"/>
      <c r="Q281" s="63"/>
      <c r="R281" s="52"/>
    </row>
    <row r="282" ht="14.6" customHeight="1">
      <c r="A282" s="110"/>
      <c r="B282" s="62"/>
      <c r="C282" t="s" s="119">
        <v>218</v>
      </c>
      <c r="D282" s="120"/>
      <c r="E282" s="120"/>
      <c r="F282" s="121">
        <f>SUMIF(J39:J50,"",I39:I50)</f>
        <v>0</v>
      </c>
      <c r="G282" s="121"/>
      <c r="H282" s="121"/>
      <c r="I282" s="121"/>
      <c r="J282" s="63"/>
      <c r="K282" s="63"/>
      <c r="L282" s="63"/>
      <c r="M282" s="63"/>
      <c r="N282" s="63"/>
      <c r="O282" s="63"/>
      <c r="P282" s="63"/>
      <c r="Q282" s="63"/>
      <c r="R282" s="52"/>
    </row>
    <row r="283" ht="14.6" customHeight="1">
      <c r="A283" s="110"/>
      <c r="B283" s="62"/>
      <c r="C283" t="s" s="119">
        <v>219</v>
      </c>
      <c r="D283" s="120"/>
      <c r="E283" s="120"/>
      <c r="F283" s="121">
        <f>SUMIF(J59:J59,"",I59:I59)</f>
        <v>0</v>
      </c>
      <c r="G283" s="121"/>
      <c r="H283" s="121"/>
      <c r="I283" s="121"/>
      <c r="J283" s="63"/>
      <c r="K283" s="63"/>
      <c r="L283" s="63"/>
      <c r="M283" s="63"/>
      <c r="N283" s="63"/>
      <c r="O283" s="63"/>
      <c r="P283" s="63"/>
      <c r="Q283" s="63"/>
      <c r="R283" s="52"/>
    </row>
    <row r="284" ht="14.6" customHeight="1">
      <c r="A284" s="110"/>
      <c r="B284" s="62"/>
      <c r="C284" t="s" s="119">
        <v>220</v>
      </c>
      <c r="D284" s="120"/>
      <c r="E284" s="120"/>
      <c r="F284" s="121">
        <f>SUMIF(J66:J66,"",I66:I66)</f>
        <v>0</v>
      </c>
      <c r="G284" s="121"/>
      <c r="H284" s="121"/>
      <c r="I284" s="121"/>
      <c r="J284" s="63"/>
      <c r="K284" s="63"/>
      <c r="L284" s="63"/>
      <c r="M284" s="63"/>
      <c r="N284" s="63"/>
      <c r="O284" s="63"/>
      <c r="P284" s="63"/>
      <c r="Q284" s="63"/>
      <c r="R284" s="52"/>
    </row>
    <row r="285" ht="26.85" customHeight="1">
      <c r="A285" s="110"/>
      <c r="B285" s="62"/>
      <c r="C285" t="s" s="119">
        <v>221</v>
      </c>
      <c r="D285" s="120"/>
      <c r="E285" s="120"/>
      <c r="F285" s="121">
        <f>SUMIF(J74:J80,"",I74:I80)</f>
        <v>0</v>
      </c>
      <c r="G285" s="121"/>
      <c r="H285" s="121"/>
      <c r="I285" s="121"/>
      <c r="J285" s="63"/>
      <c r="K285" s="63"/>
      <c r="L285" s="63"/>
      <c r="M285" s="63"/>
      <c r="N285" s="63"/>
      <c r="O285" s="63"/>
      <c r="P285" s="63"/>
      <c r="Q285" s="63"/>
      <c r="R285" s="52"/>
    </row>
    <row r="286" ht="14.6" customHeight="1">
      <c r="A286" s="110"/>
      <c r="B286" s="62"/>
      <c r="C286" t="s" s="119">
        <v>222</v>
      </c>
      <c r="D286" s="120"/>
      <c r="E286" s="120"/>
      <c r="F286" s="121">
        <f>SUMIF(J87:J138,"",I87:I138)</f>
        <v>0</v>
      </c>
      <c r="G286" s="121"/>
      <c r="H286" s="121"/>
      <c r="I286" s="121"/>
      <c r="J286" s="63"/>
      <c r="K286" s="63"/>
      <c r="L286" s="63"/>
      <c r="M286" s="63"/>
      <c r="N286" s="63"/>
      <c r="O286" s="63"/>
      <c r="P286" s="63"/>
      <c r="Q286" s="63"/>
      <c r="R286" s="52"/>
    </row>
    <row r="287" ht="14.6" customHeight="1">
      <c r="A287" s="110"/>
      <c r="B287" s="62"/>
      <c r="C287" t="s" s="119">
        <v>223</v>
      </c>
      <c r="D287" s="120"/>
      <c r="E287" s="120"/>
      <c r="F287" s="121">
        <f>SUMIF(J146:J184,"",I146:I184)</f>
        <v>0</v>
      </c>
      <c r="G287" s="121"/>
      <c r="H287" s="121"/>
      <c r="I287" s="121"/>
      <c r="J287" s="63"/>
      <c r="K287" s="63"/>
      <c r="L287" s="63"/>
      <c r="M287" s="63"/>
      <c r="N287" s="63"/>
      <c r="O287" s="63"/>
      <c r="P287" s="63"/>
      <c r="Q287" s="63"/>
      <c r="R287" s="52"/>
    </row>
    <row r="288" ht="15.1" customHeight="1">
      <c r="A288" s="110"/>
      <c r="B288" s="62"/>
      <c r="C288" t="s" s="122">
        <v>224</v>
      </c>
      <c r="D288" s="123"/>
      <c r="E288" s="123"/>
      <c r="F288" s="124">
        <f>SUMIF(J197:J258,"",I197:I258)</f>
        <v>0</v>
      </c>
      <c r="G288" s="124"/>
      <c r="H288" s="124"/>
      <c r="I288" s="124"/>
      <c r="J288" s="63"/>
      <c r="K288" s="63"/>
      <c r="L288" s="63"/>
      <c r="M288" s="63"/>
      <c r="N288" s="63"/>
      <c r="O288" s="63"/>
      <c r="P288" s="63"/>
      <c r="Q288" s="63"/>
      <c r="R288" s="52"/>
    </row>
    <row r="289" ht="24.95" customHeight="1">
      <c r="A289" s="110"/>
      <c r="B289" s="125"/>
      <c r="C289" t="s" s="126">
        <v>225</v>
      </c>
      <c r="D289" s="127"/>
      <c r="E289" s="127"/>
      <c r="F289" s="128"/>
      <c r="G289" s="128"/>
      <c r="H289" s="128"/>
      <c r="I289" s="129"/>
      <c r="J289" s="130"/>
      <c r="K289" s="130"/>
      <c r="L289" s="130"/>
      <c r="M289" s="130"/>
      <c r="N289" s="130"/>
      <c r="O289" s="130"/>
      <c r="P289" s="130"/>
      <c r="Q289" s="131"/>
      <c r="R289" s="52"/>
    </row>
    <row r="290" ht="13.55" customHeight="1">
      <c r="A290" s="110"/>
      <c r="B290" s="125"/>
      <c r="C290" s="132"/>
      <c r="D290" s="5"/>
      <c r="E290" s="5"/>
      <c r="F290" s="5"/>
      <c r="G290" s="5"/>
      <c r="H290" s="5"/>
      <c r="I290" s="133"/>
      <c r="J290" s="130"/>
      <c r="K290" s="130"/>
      <c r="L290" s="130"/>
      <c r="M290" s="130"/>
      <c r="N290" s="130"/>
      <c r="O290" s="130"/>
      <c r="P290" s="130"/>
      <c r="Q290" s="131"/>
      <c r="R290" s="52"/>
    </row>
    <row r="291" ht="13.65" customHeight="1">
      <c r="A291" s="134"/>
      <c r="B291" s="125"/>
      <c r="C291" t="s" s="135">
        <v>226</v>
      </c>
      <c r="D291" s="10"/>
      <c r="E291" s="10"/>
      <c r="F291" s="136">
        <f>SUMIF(J5:J277,IF(J4="","",J4),I5:I277)</f>
        <v>0</v>
      </c>
      <c r="G291" s="137"/>
      <c r="H291" s="137"/>
      <c r="I291" s="138"/>
      <c r="J291" s="130"/>
      <c r="K291" s="130"/>
      <c r="L291" s="130"/>
      <c r="M291" s="130"/>
      <c r="N291" s="130"/>
      <c r="O291" s="130"/>
      <c r="P291" s="130"/>
      <c r="Q291" s="131"/>
      <c r="R291" s="52"/>
    </row>
    <row r="292" ht="13.65" customHeight="1">
      <c r="A292" s="134"/>
      <c r="B292" s="125"/>
      <c r="C292" t="s" s="135">
        <v>227</v>
      </c>
      <c r="D292" s="10"/>
      <c r="E292" s="10"/>
      <c r="F292" s="136">
        <f>ROUND(SUMIF(J5:J277,IF(J4="","",J4),I5:I277)*0,2)</f>
        <v>0</v>
      </c>
      <c r="G292" s="137"/>
      <c r="H292" s="137"/>
      <c r="I292" s="138"/>
      <c r="J292" s="130"/>
      <c r="K292" s="130"/>
      <c r="L292" s="130"/>
      <c r="M292" s="130"/>
      <c r="N292" s="130"/>
      <c r="O292" s="130"/>
      <c r="P292" s="130"/>
      <c r="Q292" s="131"/>
      <c r="R292" s="52"/>
    </row>
    <row r="293" ht="14.15" customHeight="1">
      <c r="A293" s="110"/>
      <c r="B293" s="125"/>
      <c r="C293" t="s" s="139">
        <v>228</v>
      </c>
      <c r="D293" s="140"/>
      <c r="E293" s="140"/>
      <c r="F293" s="141">
        <f>SUM(F291:F292)</f>
        <v>0</v>
      </c>
      <c r="G293" s="142"/>
      <c r="H293" s="142"/>
      <c r="I293" s="143"/>
      <c r="J293" s="130"/>
      <c r="K293" s="130"/>
      <c r="L293" s="130"/>
      <c r="M293" s="130"/>
      <c r="N293" s="130"/>
      <c r="O293" s="130"/>
      <c r="P293" s="130"/>
      <c r="Q293" s="131"/>
      <c r="R293" s="52"/>
    </row>
    <row r="294" ht="14.05" customHeight="1">
      <c r="A294" s="110"/>
      <c r="B294" s="62"/>
      <c r="C294" s="144"/>
      <c r="D294" s="145"/>
      <c r="E294" s="145"/>
      <c r="F294" s="145"/>
      <c r="G294" s="145"/>
      <c r="H294" s="145"/>
      <c r="I294" s="145"/>
      <c r="J294" s="63"/>
      <c r="K294" s="63"/>
      <c r="L294" s="63"/>
      <c r="M294" s="63"/>
      <c r="N294" s="63"/>
      <c r="O294" s="63"/>
      <c r="P294" s="63"/>
      <c r="Q294" s="63"/>
      <c r="R294" s="52"/>
    </row>
    <row r="295" ht="13.55" customHeight="1">
      <c r="A295" s="110"/>
      <c r="B295" s="62"/>
      <c r="C295" t="s" s="146">
        <v>229</v>
      </c>
      <c r="D295" s="63"/>
      <c r="E295" s="63"/>
      <c r="F295" s="63"/>
      <c r="G295" s="63"/>
      <c r="H295" s="63"/>
      <c r="I295" s="63"/>
      <c r="J295" s="63"/>
      <c r="K295" s="63"/>
      <c r="L295" s="63"/>
      <c r="M295" s="63"/>
      <c r="N295" s="63"/>
      <c r="O295" s="63"/>
      <c r="P295" s="63"/>
      <c r="Q295" s="63"/>
      <c r="R295" s="52"/>
    </row>
    <row r="296" ht="14.05" customHeight="1">
      <c r="A296" s="110"/>
      <c r="B296" s="62"/>
      <c r="C296" t="s" s="147">
        <f>IF('Paramètres'!AA2&lt;&gt;"",'Paramètres'!AA2,"")</f>
        <v>230</v>
      </c>
      <c r="D296" s="140"/>
      <c r="E296" s="140"/>
      <c r="F296" s="140"/>
      <c r="G296" s="140"/>
      <c r="H296" s="140"/>
      <c r="I296" s="140"/>
      <c r="J296" s="63"/>
      <c r="K296" s="63"/>
      <c r="L296" s="63"/>
      <c r="M296" s="63"/>
      <c r="N296" s="63"/>
      <c r="O296" s="63"/>
      <c r="P296" s="63"/>
      <c r="Q296" s="63"/>
      <c r="R296" s="52"/>
    </row>
    <row r="297" ht="14.55" customHeight="1">
      <c r="A297" s="110"/>
      <c r="B297" s="62"/>
      <c r="C297" s="148"/>
      <c r="D297" s="148"/>
      <c r="E297" s="148"/>
      <c r="F297" s="148"/>
      <c r="G297" s="148"/>
      <c r="H297" s="148"/>
      <c r="I297" s="148"/>
      <c r="J297" s="63"/>
      <c r="K297" s="63"/>
      <c r="L297" s="63"/>
      <c r="M297" s="63"/>
      <c r="N297" s="63"/>
      <c r="O297" s="63"/>
      <c r="P297" s="63"/>
      <c r="Q297" s="63"/>
      <c r="R297" s="52"/>
    </row>
    <row r="298" ht="14.05" customHeight="1">
      <c r="A298" s="110"/>
      <c r="B298" s="62"/>
      <c r="C298" s="145"/>
      <c r="D298" s="145"/>
      <c r="E298" s="145"/>
      <c r="F298" s="145"/>
      <c r="G298" s="145"/>
      <c r="H298" s="145"/>
      <c r="I298" s="145"/>
      <c r="J298" s="63"/>
      <c r="K298" s="63"/>
      <c r="L298" s="63"/>
      <c r="M298" s="63"/>
      <c r="N298" s="63"/>
      <c r="O298" s="63"/>
      <c r="P298" s="63"/>
      <c r="Q298" s="63"/>
      <c r="R298" s="52"/>
    </row>
    <row r="299" ht="15.75" customHeight="1">
      <c r="A299" s="110"/>
      <c r="B299" s="62"/>
      <c r="C299" t="s" s="114">
        <v>231</v>
      </c>
      <c r="D299" s="115"/>
      <c r="E299" s="115"/>
      <c r="F299" s="115"/>
      <c r="G299" s="115"/>
      <c r="H299" s="115"/>
      <c r="I299" s="115"/>
      <c r="J299" s="63"/>
      <c r="K299" s="63"/>
      <c r="L299" s="63"/>
      <c r="M299" s="63"/>
      <c r="N299" s="63"/>
      <c r="O299" s="63"/>
      <c r="P299" s="63"/>
      <c r="Q299" s="63"/>
      <c r="R299" s="52"/>
    </row>
    <row r="300" ht="13.65" customHeight="1">
      <c r="A300" s="110"/>
      <c r="B300" s="62"/>
      <c r="C300" t="s" s="149">
        <v>232</v>
      </c>
      <c r="D300" s="150"/>
      <c r="E300" s="150"/>
      <c r="F300" s="63"/>
      <c r="G300" s="63"/>
      <c r="H300" s="63"/>
      <c r="I300" s="63"/>
      <c r="J300" s="63"/>
      <c r="K300" s="151">
        <v>2</v>
      </c>
      <c r="L300" s="63"/>
      <c r="M300" s="63"/>
      <c r="N300" s="63"/>
      <c r="O300" s="63"/>
      <c r="P300" s="63"/>
      <c r="Q300" s="63"/>
      <c r="R300" s="52"/>
    </row>
    <row r="301" ht="24.65" customHeight="1">
      <c r="A301" s="110"/>
      <c r="B301" s="62"/>
      <c r="C301" t="s" s="152">
        <v>233</v>
      </c>
      <c r="D301" s="153"/>
      <c r="E301" s="153"/>
      <c r="F301" s="154">
        <f>SUMIF(K5:K277,K301,I5:I277)</f>
        <v>0</v>
      </c>
      <c r="G301" s="154"/>
      <c r="H301" s="154"/>
      <c r="I301" s="154"/>
      <c r="J301" s="151">
        <v>2</v>
      </c>
      <c r="K301" s="151">
        <v>2238336</v>
      </c>
      <c r="L301" s="63"/>
      <c r="M301" s="63"/>
      <c r="N301" s="63"/>
      <c r="O301" s="63"/>
      <c r="P301" s="63"/>
      <c r="Q301" s="63"/>
      <c r="R301" s="52"/>
    </row>
    <row r="302" ht="9" customHeight="1" hidden="1">
      <c r="A302" s="61">
        <v>0</v>
      </c>
      <c r="B302" s="62"/>
      <c r="C302" s="155"/>
      <c r="D302" s="155"/>
      <c r="E302" s="155"/>
      <c r="F302" s="156"/>
      <c r="G302" s="156"/>
      <c r="H302" s="156"/>
      <c r="I302" s="156"/>
      <c r="J302" s="151">
        <v>2</v>
      </c>
      <c r="K302" s="63"/>
      <c r="L302" s="10"/>
      <c r="M302" s="63"/>
      <c r="N302" s="63"/>
      <c r="O302" s="63"/>
      <c r="P302" s="63"/>
      <c r="Q302" s="63"/>
      <c r="R302" s="52"/>
    </row>
    <row r="303" ht="13.65" customHeight="1">
      <c r="A303" s="110"/>
      <c r="B303" s="62"/>
      <c r="C303" t="s" s="152">
        <v>234</v>
      </c>
      <c r="D303" s="153"/>
      <c r="E303" s="153"/>
      <c r="F303" s="153"/>
      <c r="G303" s="153"/>
      <c r="H303" s="153"/>
      <c r="I303" s="153"/>
      <c r="J303" s="63"/>
      <c r="K303" s="63"/>
      <c r="L303" s="63"/>
      <c r="M303" s="63"/>
      <c r="N303" s="63"/>
      <c r="O303" s="63"/>
      <c r="P303" s="63"/>
      <c r="Q303" s="63"/>
      <c r="R303" s="52"/>
    </row>
    <row r="304" ht="13.65" customHeight="1">
      <c r="A304" s="110"/>
      <c r="B304" s="62"/>
      <c r="C304" t="s" s="157">
        <v>235</v>
      </c>
      <c r="D304" s="158"/>
      <c r="E304" s="158"/>
      <c r="F304" s="154">
        <f>SUM(F301:F302)</f>
        <v>0</v>
      </c>
      <c r="G304" s="154"/>
      <c r="H304" s="154"/>
      <c r="I304" s="154"/>
      <c r="J304" s="63"/>
      <c r="K304" s="63"/>
      <c r="L304" s="63"/>
      <c r="M304" s="63"/>
      <c r="N304" s="63"/>
      <c r="O304" s="63"/>
      <c r="P304" s="63"/>
      <c r="Q304" s="63"/>
      <c r="R304" s="52"/>
    </row>
    <row r="305" ht="9" customHeight="1" hidden="1">
      <c r="A305" s="110"/>
      <c r="B305" s="62"/>
      <c r="C305" t="s" s="157">
        <v>236</v>
      </c>
      <c r="D305" s="158"/>
      <c r="E305" s="158"/>
      <c r="F305" s="154">
        <f>SUM(L301:L302)</f>
      </c>
      <c r="G305" s="154"/>
      <c r="H305" s="154"/>
      <c r="I305" s="154"/>
      <c r="J305" s="63"/>
      <c r="K305" s="63"/>
      <c r="L305" s="63"/>
      <c r="M305" s="63"/>
      <c r="N305" s="63"/>
      <c r="O305" s="63"/>
      <c r="P305" s="63"/>
      <c r="Q305" s="63"/>
      <c r="R305" s="52"/>
    </row>
    <row r="306" ht="9" customHeight="1" hidden="1">
      <c r="A306" s="110"/>
      <c r="B306" s="62"/>
      <c r="C306" t="s" s="157">
        <v>237</v>
      </c>
      <c r="D306" s="158"/>
      <c r="E306" s="158"/>
      <c r="F306" s="154">
        <f>SUM(F304:F305)</f>
      </c>
      <c r="G306" s="154"/>
      <c r="H306" s="154"/>
      <c r="I306" s="154"/>
      <c r="J306" s="63"/>
      <c r="K306" s="63"/>
      <c r="L306" s="63"/>
      <c r="M306" s="63"/>
      <c r="N306" s="63"/>
      <c r="O306" s="63"/>
      <c r="P306" s="63"/>
      <c r="Q306" s="63"/>
      <c r="R306" s="52"/>
    </row>
    <row r="307" ht="13.55" customHeight="1">
      <c r="A307" s="110"/>
      <c r="B307" s="62"/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3"/>
      <c r="N307" s="63"/>
      <c r="O307" s="63"/>
      <c r="P307" s="63"/>
      <c r="Q307" s="63"/>
      <c r="R307" s="52"/>
    </row>
    <row r="308" ht="56.65" customHeight="1">
      <c r="A308" s="110"/>
      <c r="B308" s="62"/>
      <c r="C308" s="63"/>
      <c r="D308" s="63"/>
      <c r="E308" s="63"/>
      <c r="F308" t="s" s="152">
        <v>238</v>
      </c>
      <c r="G308" s="153"/>
      <c r="H308" s="153"/>
      <c r="I308" s="153"/>
      <c r="J308" s="63"/>
      <c r="K308" s="63"/>
      <c r="L308" s="63"/>
      <c r="M308" s="63"/>
      <c r="N308" s="63"/>
      <c r="O308" s="63"/>
      <c r="P308" s="63"/>
      <c r="Q308" s="63"/>
      <c r="R308" s="52"/>
    </row>
    <row r="309" ht="14.05" customHeight="1">
      <c r="A309" s="110"/>
      <c r="B309" s="62"/>
      <c r="C309" s="159"/>
      <c r="D309" s="159"/>
      <c r="E309" s="63"/>
      <c r="F309" s="159"/>
      <c r="G309" s="159"/>
      <c r="H309" s="159"/>
      <c r="I309" s="159"/>
      <c r="J309" s="63"/>
      <c r="K309" s="63"/>
      <c r="L309" s="63"/>
      <c r="M309" s="63"/>
      <c r="N309" s="63"/>
      <c r="O309" s="63"/>
      <c r="P309" s="63"/>
      <c r="Q309" s="63"/>
      <c r="R309" s="52"/>
    </row>
    <row r="310" ht="85.15" customHeight="1">
      <c r="A310" s="160"/>
      <c r="B310" s="161"/>
      <c r="C310" t="s" s="162">
        <v>239</v>
      </c>
      <c r="D310" s="163"/>
      <c r="E310" s="164"/>
      <c r="F310" t="s" s="162">
        <v>240</v>
      </c>
      <c r="G310" s="163"/>
      <c r="H310" s="163"/>
      <c r="I310" s="163"/>
      <c r="J310" s="164"/>
      <c r="K310" s="164"/>
      <c r="L310" s="164"/>
      <c r="M310" s="164"/>
      <c r="N310" s="164"/>
      <c r="O310" s="164"/>
      <c r="P310" s="164"/>
      <c r="Q310" s="165"/>
      <c r="R310" s="166"/>
    </row>
  </sheetData>
  <mergeCells count="181">
    <mergeCell ref="C310:D310"/>
    <mergeCell ref="F310:I310"/>
    <mergeCell ref="F302:I302"/>
    <mergeCell ref="C303:E303"/>
    <mergeCell ref="C304:E304"/>
    <mergeCell ref="F304:I304"/>
    <mergeCell ref="C305:E305"/>
    <mergeCell ref="F305:I305"/>
    <mergeCell ref="C306:E306"/>
    <mergeCell ref="F306:I306"/>
    <mergeCell ref="F308:I308"/>
    <mergeCell ref="C293:E293"/>
    <mergeCell ref="F293:I293"/>
    <mergeCell ref="C294:I294"/>
    <mergeCell ref="C295:I295"/>
    <mergeCell ref="C296:I296"/>
    <mergeCell ref="C297:I297"/>
    <mergeCell ref="C299:I299"/>
    <mergeCell ref="C300:E300"/>
    <mergeCell ref="C301:E301"/>
    <mergeCell ref="F301:I301"/>
    <mergeCell ref="F288:I288"/>
    <mergeCell ref="C288:E288"/>
    <mergeCell ref="C289:E289"/>
    <mergeCell ref="C290:I290"/>
    <mergeCell ref="C291:E291"/>
    <mergeCell ref="F291:I291"/>
    <mergeCell ref="C292:E292"/>
    <mergeCell ref="F292:I292"/>
    <mergeCell ref="F283:I283"/>
    <mergeCell ref="C283:E283"/>
    <mergeCell ref="F284:I284"/>
    <mergeCell ref="C284:E284"/>
    <mergeCell ref="F285:I285"/>
    <mergeCell ref="C285:E285"/>
    <mergeCell ref="F286:I286"/>
    <mergeCell ref="C286:E286"/>
    <mergeCell ref="F287:I287"/>
    <mergeCell ref="C287:E287"/>
    <mergeCell ref="C273:H273"/>
    <mergeCell ref="C277:I277"/>
    <mergeCell ref="C279:I279"/>
    <mergeCell ref="F280:I280"/>
    <mergeCell ref="C280:E280"/>
    <mergeCell ref="F281:I281"/>
    <mergeCell ref="C281:E281"/>
    <mergeCell ref="F282:I282"/>
    <mergeCell ref="C282:E282"/>
    <mergeCell ref="C258:E258"/>
    <mergeCell ref="C260:H260"/>
    <mergeCell ref="C261:H261"/>
    <mergeCell ref="C264:E264"/>
    <mergeCell ref="C265:E265"/>
    <mergeCell ref="C267:H267"/>
    <mergeCell ref="C268:H268"/>
    <mergeCell ref="C270:E270"/>
    <mergeCell ref="C272:H272"/>
    <mergeCell ref="C243:E243"/>
    <mergeCell ref="C245:H245"/>
    <mergeCell ref="C246:H246"/>
    <mergeCell ref="C248:E248"/>
    <mergeCell ref="C250:H250"/>
    <mergeCell ref="C251:H251"/>
    <mergeCell ref="C253:E253"/>
    <mergeCell ref="C255:H255"/>
    <mergeCell ref="C256:H256"/>
    <mergeCell ref="C227:E227"/>
    <mergeCell ref="C229:H229"/>
    <mergeCell ref="C230:H230"/>
    <mergeCell ref="C232:E232"/>
    <mergeCell ref="C234:H234"/>
    <mergeCell ref="C235:H235"/>
    <mergeCell ref="C237:E237"/>
    <mergeCell ref="C239:H239"/>
    <mergeCell ref="C240:H240"/>
    <mergeCell ref="C211:H211"/>
    <mergeCell ref="C212:H212"/>
    <mergeCell ref="C215:E215"/>
    <mergeCell ref="C217:H217"/>
    <mergeCell ref="C218:H218"/>
    <mergeCell ref="C220:E220"/>
    <mergeCell ref="C222:E222"/>
    <mergeCell ref="C224:H224"/>
    <mergeCell ref="C225:H225"/>
    <mergeCell ref="C195:E195"/>
    <mergeCell ref="C197:E197"/>
    <mergeCell ref="C199:H199"/>
    <mergeCell ref="C200:H200"/>
    <mergeCell ref="C202:E202"/>
    <mergeCell ref="C204:H204"/>
    <mergeCell ref="C205:H205"/>
    <mergeCell ref="C207:E207"/>
    <mergeCell ref="C209:E209"/>
    <mergeCell ref="C174:H174"/>
    <mergeCell ref="C177:E177"/>
    <mergeCell ref="C180:H180"/>
    <mergeCell ref="C181:H181"/>
    <mergeCell ref="C184:E184"/>
    <mergeCell ref="C186:H186"/>
    <mergeCell ref="C187:H187"/>
    <mergeCell ref="C149:H149"/>
    <mergeCell ref="C154:E154"/>
    <mergeCell ref="C156:H156"/>
    <mergeCell ref="C157:H157"/>
    <mergeCell ref="C160:E160"/>
    <mergeCell ref="C162:H162"/>
    <mergeCell ref="C163:H163"/>
    <mergeCell ref="C171:E171"/>
    <mergeCell ref="C173:H173"/>
    <mergeCell ref="C133:E133"/>
    <mergeCell ref="C135:H135"/>
    <mergeCell ref="C136:H136"/>
    <mergeCell ref="C138:E138"/>
    <mergeCell ref="C140:H140"/>
    <mergeCell ref="C141:H141"/>
    <mergeCell ref="C145:E145"/>
    <mergeCell ref="C146:E146"/>
    <mergeCell ref="C148:H148"/>
    <mergeCell ref="C115:H115"/>
    <mergeCell ref="C117:E117"/>
    <mergeCell ref="C119:H119"/>
    <mergeCell ref="C121:E121"/>
    <mergeCell ref="C123:H123"/>
    <mergeCell ref="C125:E125"/>
    <mergeCell ref="C127:H127"/>
    <mergeCell ref="C130:E130"/>
    <mergeCell ref="C132:H132"/>
    <mergeCell ref="C98:H98"/>
    <mergeCell ref="C101:E101"/>
    <mergeCell ref="C103:H103"/>
    <mergeCell ref="C104:H104"/>
    <mergeCell ref="C105:E105"/>
    <mergeCell ref="C107:H107"/>
    <mergeCell ref="C109:E109"/>
    <mergeCell ref="C111:H111"/>
    <mergeCell ref="C113:E113"/>
    <mergeCell ref="C80:E80"/>
    <mergeCell ref="C82:H82"/>
    <mergeCell ref="C83:H83"/>
    <mergeCell ref="C86:E86"/>
    <mergeCell ref="C87:E87"/>
    <mergeCell ref="C90:H90"/>
    <mergeCell ref="C91:H91"/>
    <mergeCell ref="C95:E95"/>
    <mergeCell ref="C97:H97"/>
    <mergeCell ref="C62:H62"/>
    <mergeCell ref="C65:E65"/>
    <mergeCell ref="C66:E66"/>
    <mergeCell ref="C68:H68"/>
    <mergeCell ref="C69:H69"/>
    <mergeCell ref="C72:E72"/>
    <mergeCell ref="C74:E74"/>
    <mergeCell ref="C77:H77"/>
    <mergeCell ref="C78:H78"/>
    <mergeCell ref="C44:E44"/>
    <mergeCell ref="C47:H47"/>
    <mergeCell ref="C48:H48"/>
    <mergeCell ref="C50:E50"/>
    <mergeCell ref="C53:H53"/>
    <mergeCell ref="C54:H54"/>
    <mergeCell ref="C58:E58"/>
    <mergeCell ref="C59:E59"/>
    <mergeCell ref="C61:H61"/>
    <mergeCell ref="C27:E27"/>
    <mergeCell ref="C29:H29"/>
    <mergeCell ref="C30:H30"/>
    <mergeCell ref="C35:E35"/>
    <mergeCell ref="C36:E36"/>
    <mergeCell ref="C37:E37"/>
    <mergeCell ref="C39:E39"/>
    <mergeCell ref="C41:H41"/>
    <mergeCell ref="C42:H42"/>
    <mergeCell ref="C3:E3"/>
    <mergeCell ref="C4:E4"/>
    <mergeCell ref="C13:E13"/>
    <mergeCell ref="C14:E14"/>
    <mergeCell ref="C17:H17"/>
    <mergeCell ref="C18:H18"/>
    <mergeCell ref="C21:E21"/>
    <mergeCell ref="C23:H23"/>
    <mergeCell ref="C24:H24"/>
  </mergeCells>
  <conditionalFormatting sqref="F280:I288 F291:I293 F301:I302 F304:I306">
    <cfRule type="cellIs" dxfId="0" priority="1" operator="lessThan" stopIfTrue="1">
      <formula>0</formula>
    </cfRule>
  </conditionalFormatting>
  <pageMargins left="0.551181" right="0.551181" top="0.551181" bottom="0.551181" header="0.23622" footer="0.23622"/>
  <pageSetup firstPageNumber="1" fitToHeight="1" fitToWidth="1" scale="100" useFirstPageNumber="0" orientation="portrait" pageOrder="downThenOver"/>
  <headerFooter>
    <oddHeader>&amp;L&amp;"Calibri,Regular"&amp;11&amp;K00000088.1227-Réalisation du clos couvert du bâtiment Saint-Louis - Site Anciennes Papeteries du Souche à ANOULD (88)
rue des Papeteries - 88650 ANOULD&amp;R&amp;"Calibri,Regular"&amp;11&amp;K000000DPGF - Lot n°02 GROS OEUVRE / RAVALEMENT FACADES</oddHeader>
    <oddFooter>&amp;L&amp;"Calibri,Regular"&amp;11&amp;K000000Cabinet HBI
&amp;R&amp;"Calibri,Regular"&amp;11&amp;K000000Page /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dimension ref="A1:AA98"/>
  <sheetViews>
    <sheetView workbookViewId="0" showGridLines="0" defaultGridColor="1"/>
  </sheetViews>
  <sheetFormatPr defaultColWidth="9.16667" defaultRowHeight="12.75" customHeight="1" outlineLevelRow="0" outlineLevelCol="0"/>
  <cols>
    <col min="1" max="1" width="11.5" style="167" customWidth="1"/>
    <col min="2" max="2" width="35" style="167" customWidth="1"/>
    <col min="3" max="10" width="11.5" style="167" customWidth="1"/>
    <col min="11" max="27" width="9.17188" style="167" customWidth="1"/>
    <col min="28" max="16384" width="9.17188" style="167" customWidth="1"/>
  </cols>
  <sheetData>
    <row r="1" ht="12.75" customHeight="1">
      <c r="A1" s="168"/>
      <c r="B1" t="s" s="169">
        <v>241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170">
        <f>IF('DPGF'!F293&lt;&gt;"",'DPGF'!F293,"0")</f>
        <v>0</v>
      </c>
    </row>
    <row r="2" ht="12.75" customHeight="1">
      <c r="A2" s="62"/>
      <c r="B2" s="63"/>
      <c r="C2" s="96"/>
      <c r="D2" s="96"/>
      <c r="E2" s="96"/>
      <c r="F2" s="96"/>
      <c r="G2" s="96"/>
      <c r="H2" s="96"/>
      <c r="I2" s="96"/>
      <c r="J2" s="96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t="s" s="171">
        <f>UPPER(MID(AA98,1,1))&amp;MID(AA98,2,168)</f>
        <v>242</v>
      </c>
    </row>
    <row r="3" ht="25.5" customHeight="1">
      <c r="A3" t="s" s="172">
        <v>243</v>
      </c>
      <c r="B3" t="s" s="173">
        <v>244</v>
      </c>
      <c r="C3" t="s" s="174">
        <v>245</v>
      </c>
      <c r="D3" s="175"/>
      <c r="E3" s="175"/>
      <c r="F3" s="175"/>
      <c r="G3" s="175"/>
      <c r="H3" s="175"/>
      <c r="I3" s="175"/>
      <c r="J3" s="175"/>
      <c r="K3" s="51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176">
        <f>INT(AA1/1000000)</f>
        <v>0</v>
      </c>
    </row>
    <row r="4" ht="12.75" customHeight="1">
      <c r="A4" s="62"/>
      <c r="B4" s="63"/>
      <c r="C4" s="79"/>
      <c r="D4" s="79"/>
      <c r="E4" s="79"/>
      <c r="F4" s="79"/>
      <c r="G4" s="79"/>
      <c r="H4" s="79"/>
      <c r="I4" s="79"/>
      <c r="J4" s="79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176">
        <f>INT((AA1-AA3*1000000)/1000)</f>
        <v>0</v>
      </c>
    </row>
    <row r="5" ht="25.5" customHeight="1">
      <c r="A5" t="s" s="172">
        <v>246</v>
      </c>
      <c r="B5" t="s" s="173">
        <v>247</v>
      </c>
      <c r="C5" t="s" s="174">
        <v>248</v>
      </c>
      <c r="D5" s="175"/>
      <c r="E5" s="175"/>
      <c r="F5" s="175"/>
      <c r="G5" s="175"/>
      <c r="H5" s="175"/>
      <c r="I5" s="175"/>
      <c r="J5" s="175"/>
      <c r="K5" s="51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176">
        <f>INT(AA1-AA3*1000000-AA4*1000)</f>
        <v>0</v>
      </c>
    </row>
    <row r="6" ht="12.75" customHeight="1">
      <c r="A6" s="62"/>
      <c r="B6" s="63"/>
      <c r="C6" s="79"/>
      <c r="D6" s="177"/>
      <c r="E6" s="177"/>
      <c r="F6" s="177"/>
      <c r="G6" s="177"/>
      <c r="H6" s="177"/>
      <c r="I6" s="177"/>
      <c r="J6" s="177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178">
        <f>ROUND(AA1-AA3*1000000-AA4*1000-AA5,2)*100</f>
        <v>0</v>
      </c>
    </row>
    <row r="7" ht="12.75" customHeight="1">
      <c r="A7" t="s" s="172">
        <v>249</v>
      </c>
      <c r="B7" t="s" s="173">
        <v>250</v>
      </c>
      <c r="C7" t="s" s="174">
        <v>251</v>
      </c>
      <c r="D7" s="51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176">
        <f>AA3-AA12*100</f>
        <v>0</v>
      </c>
    </row>
    <row r="8" ht="12.75" customHeight="1">
      <c r="A8" s="62"/>
      <c r="B8" s="63"/>
      <c r="C8" s="79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178">
        <f t="shared" si="7" ref="AA8:AA97">0</f>
        <v>0</v>
      </c>
    </row>
    <row r="9" ht="12.75" customHeight="1">
      <c r="A9" t="s" s="172">
        <v>252</v>
      </c>
      <c r="B9" t="s" s="173">
        <v>253</v>
      </c>
      <c r="C9" t="s" s="174">
        <v>42</v>
      </c>
      <c r="D9" s="51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176">
        <f>AA4-AA15*100</f>
        <v>0</v>
      </c>
    </row>
    <row r="10" ht="12.75" customHeight="1">
      <c r="A10" s="62"/>
      <c r="B10" s="63"/>
      <c r="C10" s="79"/>
      <c r="D10" s="96"/>
      <c r="E10" s="96"/>
      <c r="F10" s="96"/>
      <c r="G10" s="96"/>
      <c r="H10" s="96"/>
      <c r="I10" s="96"/>
      <c r="J10" s="96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176">
        <f>ROUND(AA5-AA18*100,0)</f>
        <v>0</v>
      </c>
    </row>
    <row r="11" ht="25.5" customHeight="1">
      <c r="A11" t="s" s="172">
        <v>254</v>
      </c>
      <c r="B11" t="s" s="173">
        <v>255</v>
      </c>
      <c r="C11" t="s" s="174">
        <v>43</v>
      </c>
      <c r="D11" s="175"/>
      <c r="E11" s="175"/>
      <c r="F11" s="175"/>
      <c r="G11" s="175"/>
      <c r="H11" s="175"/>
      <c r="I11" s="175"/>
      <c r="J11" s="175"/>
      <c r="K11" s="51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178">
        <f>AA6</f>
        <v>0</v>
      </c>
    </row>
    <row r="12" ht="12.75" customHeight="1">
      <c r="A12" s="62"/>
      <c r="B12" s="63"/>
      <c r="C12" s="79"/>
      <c r="D12" s="177"/>
      <c r="E12" s="177"/>
      <c r="F12" s="177"/>
      <c r="G12" s="177"/>
      <c r="H12" s="177"/>
      <c r="I12" s="177"/>
      <c r="J12" s="177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176">
        <f>INT(AA3/100)</f>
        <v>0</v>
      </c>
    </row>
    <row r="13" ht="12.75" customHeight="1">
      <c r="A13" t="s" s="172">
        <v>256</v>
      </c>
      <c r="B13" t="s" s="173">
        <v>257</v>
      </c>
      <c r="C13" t="s" s="174">
        <v>258</v>
      </c>
      <c r="D13" s="51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176">
        <f>INT((AA3-AA12*100)/10)</f>
        <v>0</v>
      </c>
    </row>
    <row r="14" ht="12.75" customHeight="1">
      <c r="A14" s="62"/>
      <c r="B14" s="63"/>
      <c r="C14" s="79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176">
        <f>AA3-AA12*100-AA13*10</f>
        <v>0</v>
      </c>
    </row>
    <row r="15" ht="12.75" customHeight="1">
      <c r="A15" t="s" s="172">
        <v>259</v>
      </c>
      <c r="B15" t="s" s="173">
        <v>260</v>
      </c>
      <c r="C15" t="s" s="174">
        <v>261</v>
      </c>
      <c r="D15" s="51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176">
        <f>INT(AA4/100)</f>
        <v>0</v>
      </c>
    </row>
    <row r="16" ht="12.75" customHeight="1">
      <c r="A16" s="62"/>
      <c r="B16" s="63"/>
      <c r="C16" s="79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176">
        <f>INT((AA4-AA15*100)/10)</f>
        <v>0</v>
      </c>
    </row>
    <row r="17" ht="12.75" customHeight="1">
      <c r="A17" t="s" s="172">
        <v>262</v>
      </c>
      <c r="B17" t="s" s="173">
        <v>263</v>
      </c>
      <c r="C17" t="s" s="174">
        <v>264</v>
      </c>
      <c r="D17" s="51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176">
        <f>AA4-AA15*100-AA16*10</f>
        <v>0</v>
      </c>
    </row>
    <row r="18" ht="12.75" customHeight="1">
      <c r="A18" s="62"/>
      <c r="B18" s="63"/>
      <c r="C18" s="79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176">
        <f>INT(AA5/100)</f>
        <v>0</v>
      </c>
    </row>
    <row r="19" ht="12.75" customHeight="1">
      <c r="A19" s="62"/>
      <c r="B19" s="102"/>
      <c r="C19" s="179">
        <v>0.2</v>
      </c>
      <c r="D19" s="51"/>
      <c r="E19" t="s" s="180">
        <v>265</v>
      </c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176">
        <f>INT((AA5-AA18*100)/10)</f>
        <v>0</v>
      </c>
    </row>
    <row r="20" ht="12.75" customHeight="1">
      <c r="A20" s="62"/>
      <c r="B20" s="102"/>
      <c r="C20" s="181">
        <v>0.055</v>
      </c>
      <c r="D20" s="51"/>
      <c r="E20" t="s" s="180">
        <v>266</v>
      </c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176">
        <f>AA5-AA18*100-AA19*10</f>
        <v>0</v>
      </c>
    </row>
    <row r="21" ht="12.75" customHeight="1">
      <c r="A21" s="62"/>
      <c r="B21" s="102"/>
      <c r="C21" s="181">
        <f>0</f>
        <v>0</v>
      </c>
      <c r="D21" s="51"/>
      <c r="E21" t="s" s="180">
        <v>267</v>
      </c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178">
        <f>INT(AA6/10)</f>
        <v>0</v>
      </c>
    </row>
    <row r="22" ht="12.75" customHeight="1">
      <c r="A22" s="62"/>
      <c r="B22" s="102"/>
      <c r="C22" s="182">
        <v>0</v>
      </c>
      <c r="D22" s="51"/>
      <c r="E22" t="s" s="180">
        <v>268</v>
      </c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178">
        <f>ROUND(AA6-AA21*10,0)</f>
        <v>0</v>
      </c>
    </row>
    <row r="23" ht="12.75" customHeight="1">
      <c r="A23" s="62"/>
      <c r="B23" s="63"/>
      <c r="C23" s="79"/>
      <c r="D23" s="96"/>
      <c r="E23" s="96"/>
      <c r="F23" s="96"/>
      <c r="G23" s="96"/>
      <c r="H23" s="96"/>
      <c r="I23" s="96"/>
      <c r="J23" s="96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t="s" s="171">
        <f>IF(AA12=0,"",IF(AA12=1,"",IF(AA12=2,"deux ",IF(AA12=3,"trois ",IF(AA12=4,"quatre ",IF(AA12=5,"cinq ",AA42))))))</f>
      </c>
    </row>
    <row r="24" ht="12.75" customHeight="1">
      <c r="A24" t="s" s="172">
        <v>269</v>
      </c>
      <c r="B24" t="s" s="173">
        <v>270</v>
      </c>
      <c r="C24" t="s" s="174">
        <v>271</v>
      </c>
      <c r="D24" s="175"/>
      <c r="E24" s="175"/>
      <c r="F24" s="175"/>
      <c r="G24" s="175"/>
      <c r="H24" s="175"/>
      <c r="I24" s="175"/>
      <c r="J24" s="175"/>
      <c r="K24" s="51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t="s" s="171">
        <f>IF(AA12=0,"",IF(AA12&lt;2,"cent ",AA43))</f>
      </c>
    </row>
    <row r="25" ht="12.75" customHeight="1">
      <c r="A25" s="62"/>
      <c r="B25" s="63"/>
      <c r="C25" s="79"/>
      <c r="D25" s="79"/>
      <c r="E25" s="79"/>
      <c r="F25" s="79"/>
      <c r="G25" s="79"/>
      <c r="H25" s="79"/>
      <c r="I25" s="79"/>
      <c r="J25" s="79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t="s" s="171">
        <f>IF(AA13=1,AA44,IF(AA13=7,AA64,IF(AA13=9,AA80,AA89)))</f>
      </c>
    </row>
    <row r="26" ht="12.75" customHeight="1">
      <c r="A26" t="s" s="172">
        <v>272</v>
      </c>
      <c r="B26" t="s" s="173">
        <v>273</v>
      </c>
      <c r="C26" t="s" s="174">
        <v>274</v>
      </c>
      <c r="D26" s="175"/>
      <c r="E26" s="175"/>
      <c r="F26" s="175"/>
      <c r="G26" s="175"/>
      <c r="H26" s="175"/>
      <c r="I26" s="175"/>
      <c r="J26" s="175"/>
      <c r="K26" s="51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t="s" s="171">
        <f>IF(AA7=11,"",IF(AA7=12,"",IF(AA7=13,"",IF(AA7=14,"",IF(AA7=15,"",IF(AA7=16,"",AA45))))))</f>
      </c>
    </row>
    <row r="27" ht="12.75" customHeight="1">
      <c r="A27" s="62"/>
      <c r="B27" s="63"/>
      <c r="C27" s="79"/>
      <c r="D27" s="79"/>
      <c r="E27" s="79"/>
      <c r="F27" s="79"/>
      <c r="G27" s="79"/>
      <c r="H27" s="79"/>
      <c r="I27" s="79"/>
      <c r="J27" s="79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t="s" s="171">
        <f>IF(AA3=0,"",IF(AA3&lt;2,"million ","millions "))</f>
      </c>
    </row>
    <row r="28" ht="12.75" customHeight="1">
      <c r="A28" t="s" s="172">
        <v>275</v>
      </c>
      <c r="B28" t="s" s="173">
        <v>276</v>
      </c>
      <c r="C28" s="175"/>
      <c r="D28" s="175"/>
      <c r="E28" s="175"/>
      <c r="F28" s="175"/>
      <c r="G28" s="175"/>
      <c r="H28" s="175"/>
      <c r="I28" s="175"/>
      <c r="J28" s="175"/>
      <c r="K28" s="51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t="s" s="171">
        <f>IF(AA8=1,"",IF(AA15=0,"",IF(AA15=1,"",IF(AA15=2,"deux ",IF(AA15=3,"trois ",IF(AA15=4,"quatre ",IF(AA15=5,"cinq ",AA46)))))))</f>
      </c>
    </row>
    <row r="29" ht="12.75" customHeight="1">
      <c r="A29" s="62"/>
      <c r="B29" s="63"/>
      <c r="C29" s="177"/>
      <c r="D29" s="177"/>
      <c r="E29" s="177"/>
      <c r="F29" s="177"/>
      <c r="G29" s="177"/>
      <c r="H29" s="177"/>
      <c r="I29" s="177"/>
      <c r="J29" s="177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t="s" s="171">
        <f>IF(AA15=0,"",IF(AA15&lt;2,"cent ",AA47))</f>
      </c>
    </row>
    <row r="30" ht="12.75" customHeight="1">
      <c r="A30" s="62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t="s" s="171">
        <f>IF(AA16=1,AA48,IF(AA16=7,AA66,IF(AA16=9,AA81,AA90)))</f>
      </c>
    </row>
    <row r="31" ht="12.75" customHeight="1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t="s" s="171">
        <f>IF(AA4=1,"",AA49)</f>
      </c>
    </row>
    <row r="32" ht="12.75" customHeight="1">
      <c r="A32" s="62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t="s" s="171">
        <f>IF(AA4&gt;0,"mille ","")</f>
      </c>
    </row>
    <row r="33" ht="12.75" customHeight="1">
      <c r="A33" s="62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t="s" s="171">
        <f>IF(INT(AA1)=0,"zéro ",IF(AA18=0,"",IF(AA18=1,"",IF(AA18=2,"deux ",IF(AA18=3,"trois ",IF(AA18=4,"quatre ",IF(AA18=5,"cinq ",AA50)))))))</f>
        <v>277</v>
      </c>
    </row>
    <row r="34" ht="12.75" customHeight="1">
      <c r="A34" s="62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t="s" s="171">
        <f>IF(AA18=0,"",IF(AA18&lt;2,"cent ",AA51))</f>
      </c>
    </row>
    <row r="35" ht="12.75" customHeight="1">
      <c r="A35" s="62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t="s" s="171">
        <f>IF(AA19=1,AA52,IF(AA19=7,AA68,IF(AA19=9,AA83,AA91)))</f>
      </c>
    </row>
    <row r="36" ht="12.75" customHeight="1">
      <c r="A36" s="62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t="s" s="171">
        <f>IF(AA10=11,"",IF(AA10=12,"",IF(AA10=13,"",IF(AA10=14,"",IF(AA10=15,"",IF(AA10=16,"",AA53))))))</f>
      </c>
    </row>
    <row r="37" ht="12.75" customHeight="1">
      <c r="A37" s="62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t="s" s="171">
        <f>IF(INT(AA1&lt;2),"euro ","euros ")</f>
        <v>278</v>
      </c>
    </row>
    <row r="38" ht="12.75" customHeight="1">
      <c r="A38" s="62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t="s" s="171">
        <f>IF(AA6&gt;0,"et ","")</f>
      </c>
    </row>
    <row r="39" ht="12.75" customHeight="1">
      <c r="A39" s="62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t="s" s="171">
        <f>IF(AA21=1,AA54,IF(AA21=7,AA70,IF(AA21=9,AA84,AA92)))</f>
      </c>
    </row>
    <row r="40" ht="12.75" customHeight="1">
      <c r="A40" s="62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t="s" s="171">
        <f>IF(AA11=11,"",IF(AA11=12,"",IF(AA11=13,"",IF(AA11=14,"",IF(AA11=15,"",IF(AA11=16,"",AA55))))))</f>
      </c>
    </row>
    <row r="41" ht="12.75" customHeight="1">
      <c r="A41" s="62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t="s" s="171">
        <f>IF(AA6=0,"",IF(AA6&lt;2,"centime","centimes"))</f>
      </c>
    </row>
    <row r="42" ht="12.75" customHeight="1">
      <c r="A42" s="62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t="s" s="171">
        <f>IF(AA3=0," ",IF(AA12=6,"six ",IF(AA12=7,"sept ",IF(AA12=8,"huit ",IF(AA12=9,"neuf ")))))</f>
        <v>279</v>
      </c>
    </row>
    <row r="43" ht="12.75" customHeight="1">
      <c r="A43" s="62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t="s" s="171">
        <f>IF(AA7&gt;0,"cent ","cents ")</f>
        <v>280</v>
      </c>
    </row>
    <row r="44" ht="12.75" customHeight="1">
      <c r="A44" s="62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t="s" s="171">
        <f>IF(AA7=10,"dix ",IF(AA7=11,"onze ",IF(AA7=12,"douze ",IF(AA7=13,"treize ",IF(AA7=14,"quatorze ",IF(AA7=15,"quinze ",AA56))))))</f>
      </c>
    </row>
    <row r="45" ht="12.75" customHeight="1">
      <c r="A45" s="62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t="s" s="171">
        <f>IF(AA7=17,"",IF(AA7=18,"",IF(AA7=19,"",AA57)))</f>
      </c>
    </row>
    <row r="46" ht="12.75" customHeight="1">
      <c r="A46" s="62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178">
        <f>IF(AA15=6,"six ",IF(AA15=7,"sept ",IF(AA15=8,"huit ",IF(AA15=9,"neuf "))))</f>
        <v>0</v>
      </c>
    </row>
    <row r="47" ht="12.75" customHeight="1">
      <c r="A47" s="62"/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t="s" s="171">
        <f>IF(AA9&gt;0,"cent ","cents ")</f>
        <v>280</v>
      </c>
    </row>
    <row r="48" ht="12.75" customHeight="1">
      <c r="A48" s="62"/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t="s" s="171">
        <f>IF(AA9=10,"dix ",IF(AA9=11,"onze ",IF(AA9=12,"douze ",IF(AA9=13,"treize ",IF(AA9=14,"quatorze ",IF(AA9=15,"quinze ",AA58))))))</f>
      </c>
    </row>
    <row r="49" ht="12.75" customHeight="1">
      <c r="A49" s="62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t="s" s="171">
        <f>IF(AA9=11,"",IF(AA9=12,"",IF(AA9=13,"",IF(AA9=14,"",IF(AA9=15,"",IF(AA9=16,"",AA59))))))</f>
      </c>
    </row>
    <row r="50" ht="12.75" customHeight="1">
      <c r="A50" s="62"/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178">
        <f>IF(AA18=6,"six ",IF(AA18=7,"sept ",IF(AA18=8,"huit ",IF(AA18=9,"neuf "))))</f>
        <v>0</v>
      </c>
    </row>
    <row r="51" ht="12.75" customHeight="1">
      <c r="A51" s="62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t="s" s="171">
        <f>IF(AA10&gt;0,"cent ","cents ")</f>
        <v>280</v>
      </c>
    </row>
    <row r="52" ht="12.75" customHeight="1">
      <c r="A52" s="62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t="s" s="171">
        <f>IF(AA10=10,"dix ",IF(AA10=11,"onze ",IF(AA10=12,"douze ",IF(AA10=13,"treize ",IF(AA10=14,"quatorze ",IF(AA10=15,"quinze ",AA60))))))</f>
      </c>
    </row>
    <row r="53" ht="12.75" customHeight="1">
      <c r="A53" s="62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t="s" s="171">
        <f>IF(AA10=17,"",IF(AA10=18,"",IF(AA10=19,"",AA61)))</f>
      </c>
    </row>
    <row r="54" ht="12.75" customHeight="1">
      <c r="A54" s="62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t="s" s="171">
        <f>IF(AA11=10,"dix ",IF(AA11=11,"onze ",IF(AA11=12,"douze ",IF(AA11=13,"treize ",IF(AA11=14,"quatorze ",IF(AA11=15,"quinze ",AA62))))))</f>
      </c>
    </row>
    <row r="55" ht="12.75" customHeight="1">
      <c r="A55" s="62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t="s" s="171">
        <f>IF(AA11=17,"",IF(AA11=18,"",IF(AA11=19,"",AA63)))</f>
      </c>
    </row>
    <row r="56" ht="12.75" customHeight="1">
      <c r="A56" s="62"/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t="s" s="171">
        <f>IF(AA7=16,"seize ",IF(AA7=17,"dix-sept ",IF(AA7=18,"dix-huit ",IF(AA7=19,"dix-neuf ",AA64))))</f>
      </c>
    </row>
    <row r="57" ht="12.75" customHeight="1">
      <c r="A57" s="62"/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t="s" s="171">
        <f>IF(AA7=21,"et un ",IF(AA7=31,"et un ",IF(AA7=41,"et un ",IF(AA7=51,"et un ",IF(AA7=61,"et un ",AA65)))))</f>
      </c>
    </row>
    <row r="58" ht="12.75" customHeight="1">
      <c r="A58" s="62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t="s" s="171">
        <f>IF(AA9=16,"seize ",IF(AA9=17,"dix-sept ",IF(AA9=18,"dix-huit ",IF(AA9=19,"dix-neuf ",AA66))))</f>
      </c>
    </row>
    <row r="59" ht="12.75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t="s" s="171">
        <f>IF(AA9=17,"",IF(AA9=18,"",IF(AA9=19,"",AA67)))</f>
      </c>
    </row>
    <row r="60" ht="12.75" customHeight="1">
      <c r="A60" s="62"/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t="s" s="171">
        <f>IF(AA10=16,"seize ",IF(AA10=17,"dix-sept ",IF(AA10=18,"dix-huit ",IF(AA10=19,"dix-neuf ",AA68))))</f>
      </c>
    </row>
    <row r="61" ht="12.75" customHeight="1">
      <c r="A61" s="62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t="s" s="171">
        <f>IF(AA10=21,"et un ",IF(AA10=31,"et un ",IF(AA10=41,"et un ",IF(AA10=51,"et un ",IF(AA10=61,"et un ",AA69)))))</f>
      </c>
    </row>
    <row r="62" ht="12.75" customHeight="1">
      <c r="A62" s="62"/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t="s" s="171">
        <f>IF(AA11=16,"seize ",IF(AA11=17,"dix-sept ",IF(AA11=18,"dix-huit ",IF(AA11=19,"dix-neuf ",AA70))))</f>
      </c>
    </row>
    <row r="63" ht="12.75" customHeight="1">
      <c r="A63" s="62"/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t="s" s="171">
        <f>IF(AA11=21,"et un ",IF(AA11=31,"et un ",IF(AA11=41,"et un ",IF(AA11=51,"et un ",IF(AA11=61,"et un ",AA71)))))</f>
      </c>
    </row>
    <row r="64" ht="12.75" customHeight="1">
      <c r="A64" s="62"/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t="s" s="171">
        <f>IF(AA7=70,"soixante-dix ",IF(AA7=71,"soixante et onze ",IF(AA7=72,"soixante-douze ",IF(AA7=73,"soixante-treize ",IF(AA7=74,"soixante-quatorze ",IF(AA7=75,"soixante-quinze ",AA72))))))</f>
      </c>
    </row>
    <row r="65" ht="12.75" customHeight="1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t="s" s="171">
        <f>IF(AA13=9,"",IF(AA13=7,"",IF(AA14=0,"",IF(AA14=1,"un ",IF(AA14=2,"deux ",IF(AA14=3,"trois ",IF(AA14=4,"quatre ",IF(AA14=5,"cinq ",AA73))))))))</f>
      </c>
    </row>
    <row r="66" ht="12.75" customHeight="1">
      <c r="A66" s="62"/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t="s" s="171">
        <f>IF(AA9=70,"soixante-dix ",IF(AA9=71,"soixante et onze ",IF(AA9=72,"soixante-douze ",IF(AA9=73,"soixante-treize ",IF(AA9=74,"soixante-quatorze ",IF(AA9=75,"soixante-quinze ",AA74))))))</f>
      </c>
    </row>
    <row r="67" ht="12.75" customHeight="1">
      <c r="A67" s="62"/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t="s" s="171">
        <f>IF(AA9=21,"et un ",IF(AA9=31,"et un ",IF(AA9=41,"et un ",IF(AA9=51,"et un ",IF(AA9=61,"et un ",AA75)))))</f>
      </c>
    </row>
    <row r="68" ht="12.75" customHeight="1">
      <c r="A68" s="62"/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t="s" s="171">
        <f>IF(AA10=70,"soixante-dix ",IF(AA10=71,"soixante et onze ",IF(AA10=72,"soixante-douze ",IF(AA10=73,"soixante-treize ",IF(AA10=74,"soixante-quatorze ",IF(AA10=75,"soixante-quinze ",AA76))))))</f>
      </c>
    </row>
    <row r="69" ht="12.75" customHeight="1">
      <c r="A69" s="62"/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t="s" s="171">
        <f>IF(AA19=9,"",IF(AA19=7,"",IF(AA20=0,"",IF(AA20=1,"un ",IF(AA20=2,"deux ",IF(AA20=3,"trois ",IF(AA20=4,"quatre ",IF(AA20=5,"cinq ",AA77))))))))</f>
      </c>
    </row>
    <row r="70" ht="12.75" customHeight="1">
      <c r="A70" s="62"/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t="s" s="171">
        <f>IF(AA11=70,"soixante-dix ",IF(AA11=71,"soixante et onze ",IF(AA11=72,"soixante-douze ",IF(AA11=73,"soixante-treize ",IF(AA11=74,"soixante-quatorze ",IF(AA11=75,"soixante-quinze ",AA78))))))</f>
      </c>
    </row>
    <row r="71" ht="12.75" customHeight="1">
      <c r="A71" s="62"/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t="s" s="171">
        <f>IF(AA21=9,"",IF(AA21=7,"",IF(AA22=0,"",IF(AA22=1,"un ",IF(AA22=2,"deux ",IF(AA22=3,"trois ",IF(AA22=4,"quatre ",IF(AA22=5,"cinq ",AA79))))))))</f>
      </c>
    </row>
    <row r="72" ht="12.75" customHeight="1">
      <c r="A72" s="62"/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t="s" s="171">
        <f>IF(AA7=76,"soixante-seize ",IF(AA7=77,"soixante-dix-sept ",IF(AA7=78,"soixante-dix-huit ",IF(AA7=79,"soixante-dix-neuf ",AA80))))</f>
      </c>
    </row>
    <row r="73" ht="12.75" customHeight="1">
      <c r="A73" s="62"/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178">
        <f>IF(AA13=9,"",IF(AA14=6,"six ",IF(AA14=7,"sept ",IF(AA14=8,"huit ",IF(AA14=9,"neuf ")))))</f>
        <v>0</v>
      </c>
    </row>
    <row r="74" ht="12.75" customHeight="1">
      <c r="A74" s="62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t="s" s="171">
        <f>IF(AA9=76,"soixante-seize ",IF(AA9=77,"soixante-dix-sept ",IF(AA9=78,"soixante-dix-huit ",IF(AA9=79,"soixante-dix-neuf ",AA81))))</f>
      </c>
    </row>
    <row r="75" ht="12.75" customHeight="1">
      <c r="A75" s="62"/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t="s" s="171">
        <f>IF(AA16=9,"",IF(AA16=7,"",IF(AA17=0,"",IF(AA17=1,"un ",IF(AA17=2,"deux ",IF(AA17=3,"trois ",IF(AA17=4,"quatre ",IF(AA17=5,"cinq ",AA82))))))))</f>
      </c>
    </row>
    <row r="76" ht="12.75" customHeight="1">
      <c r="A76" s="62"/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t="s" s="171">
        <f>IF(AA10=76,"soixante-seize ",IF(AA10=77,"soixante-dix-sept ",IF(AA10=78,"soixante-dix-huit ",IF(AA10=79,"soixante-dix-neuf ",AA83))))</f>
      </c>
    </row>
    <row r="77" ht="12.75" customHeight="1">
      <c r="A77" s="62"/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178">
        <f>IF(AA19=9,"",IF(AA20=6,"six ",IF(AA20=7,"sept ",IF(AA20=8,"huit ",IF(AA20=9,"neuf ")))))</f>
        <v>0</v>
      </c>
    </row>
    <row r="78" ht="12.75" customHeight="1">
      <c r="A78" s="62"/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t="s" s="171">
        <f>IF(AA11=76,"soixante-seize ",IF(AA11=77,"soixante-dix-sept ",IF(AA11=78,"soixante-dix-huit ",IF(AA11=79,"soixante-dix-neuf ",AA84))))</f>
      </c>
    </row>
    <row r="79" ht="12.75" customHeight="1">
      <c r="A79" s="62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178">
        <f>IF(AA21=9,"",IF(AA22=6,"six ",IF(AA22=7,"sept ",IF(AA22=8,"huit ",IF(AA22=9,"neuf ")))))</f>
        <v>0</v>
      </c>
    </row>
    <row r="80" ht="12.75" customHeight="1">
      <c r="A80" s="62"/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t="s" s="171">
        <f>IF(AA7=90,"quatre-vingt-dix ",IF(AA7=91,"quatre-vingt-onze ",IF(AA7=92,"quatre-vingt-douze ",IF(AA7=93,"quatre-vingt-treize ",IF(AA7=94,"quatre-vingt-quatorze ",IF(AA7=95,"quatre-vingt-quinze ",AA85))))))</f>
      </c>
    </row>
    <row r="81" ht="12.75" customHeight="1">
      <c r="A81" s="62"/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t="s" s="171">
        <f>IF(AA9=90,"quatre-vingt-dix ",IF(AA9=91,"quatre-vingt-onze ",IF(AA9=92,"quatre-vingt-douze ",IF(AA9=93,"quatre-vingt-treize ",IF(AA9=94,"quatre-vingt-quatorze ",IF(AA9=95,"quatre-vingt-quinze ",AA86))))))</f>
      </c>
    </row>
    <row r="82" ht="12.75" customHeight="1">
      <c r="A82" s="62"/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178">
        <f>IF(AA16=9,"",IF(AA17=6,"six ",IF(AA17=7,"sept ",IF(AA17=8,"huit ",IF(AA17=9,"neuf ")))))</f>
        <v>0</v>
      </c>
    </row>
    <row r="83" ht="12.75" customHeight="1">
      <c r="A83" s="62"/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t="s" s="171">
        <f>IF(AA10=90,"quatre-vingt-dix ",IF(AA10=91,"quatre-vingt-onze ",IF(AA10=92,"quatre-vingt-douze ",IF(AA10=93,"quatre-vingt-treize ",IF(AA10=94,"quatre-vingt-quatorze ",IF(AA10=95,"quatre-vingt-quinze ",AA87))))))</f>
      </c>
    </row>
    <row r="84" ht="12.75" customHeight="1">
      <c r="A84" s="62"/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t="s" s="171">
        <f>IF(AA11=90,"quatre-vingt-dix ",IF(AA11=91,"quatre-vingt-onze ",IF(AA11=92,"quatre-vingt-douze ",IF(AA11=93,"quatre-vingt-treize ",IF(AA11=94,"quatre-vingt-quatorze ",IF(AA11=95,"quatre-vingt-quinze ",AA88))))))</f>
      </c>
    </row>
    <row r="85" ht="12.75" customHeight="1">
      <c r="A85" s="62"/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t="s" s="171">
        <f>IF(AA7=96,"quatre-vingt-seize ",IF(AA7=97,"quatre-vingt-dix-sept ",IF(AA7=98,"quatre-vingt-dix-huit ",IF(AA7=99,"quatre-vingt-dix-neuf ",AA89))))</f>
      </c>
    </row>
    <row r="86" ht="12.75" customHeight="1">
      <c r="A86" s="62"/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t="s" s="171">
        <f>IF(AA9=96,"quatre-vingt-seize ",IF(AA9=97,"quatre-vingt-dix-sept ",IF(AA9=98,"quatre-vingt-dix-huit ",IF(AA9=99,"quatre-vingt-dix-neuf ",AA90))))</f>
      </c>
    </row>
    <row r="87" ht="12.75" customHeight="1">
      <c r="A87" s="62"/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t="s" s="171">
        <f>IF(AA10=96,"quatre-vingt-seize ",IF(AA10=97,"quatre-vingt-dix-sept ",IF(AA10=98,"quatre-vingt-dix-huit ",IF(AA10=99,"quatre-vingt-dix-neuf ",AA91))))</f>
      </c>
    </row>
    <row r="88" ht="12.75" customHeight="1">
      <c r="A88" s="62"/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t="s" s="171">
        <f>IF(AA11=96,"quatre-vingt-seize ",IF(AA11=97,"quatre-vingt-dix-sept ",IF(AA11=98,"quatre-vingt-dix-huit ",IF(AA11=99,"quatre-vingt-dix-neuf ",AA92))))</f>
      </c>
    </row>
    <row r="89" ht="12.75" customHeight="1">
      <c r="A89" s="62"/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t="s" s="171">
        <f>IF(AA13=2,"vingt ",IF(AA13=3,"trente ",IF(AA13=4,"quarante ",IF(AA13=5,"cinquante ",AA93))))</f>
      </c>
    </row>
    <row r="90" ht="12.75" customHeight="1">
      <c r="A90" s="62"/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t="s" s="171">
        <f>IF(AA16=2,"vingt ",IF(AA16=3,"trente ",IF(AA16=4,"quarante ",IF(AA16=5,"cinquante ",AA94))))</f>
      </c>
    </row>
    <row r="91" ht="12.75" customHeight="1">
      <c r="A91" s="62"/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t="s" s="171">
        <f>IF(AA19=2,"vingt ",IF(AA19=3,"trente ",IF(AA19=4,"quarante ",IF(AA19=5,"cinquante ",AA95))))</f>
      </c>
    </row>
    <row r="92" ht="12.75" customHeight="1">
      <c r="A92" s="62"/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t="s" s="171">
        <f>IF(AA21=2,"vingt ",IF(AA21=3,"trente ",IF(AA21=4,"quarante ",IF(AA21=5,"cinquante ",AA96))))</f>
      </c>
    </row>
    <row r="93" ht="12.75" customHeight="1">
      <c r="A93" s="62"/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t="s" s="171">
        <f>IF(AA13=6,"soixante ",IF(AA7=80,"quatre-vingts ",IF(AA13=8,"quatre-vingt-","")))</f>
      </c>
    </row>
    <row r="94" ht="12.75" customHeight="1">
      <c r="A94" s="62"/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t="s" s="171">
        <f>IF(AA16=6,"soixante ",IF(AA9=80,"quatre-vingts ",IF(AA16=8,"quatre-vingt-","")))</f>
      </c>
    </row>
    <row r="95" ht="12.75" customHeight="1">
      <c r="A95" s="62"/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t="s" s="171">
        <f>IF(AA19=6,"soixante ",IF(AA10=80,"quatre-vingts ",IF(AA19=8,"quatre-vingt-","")))</f>
      </c>
    </row>
    <row r="96" ht="12.75" customHeight="1">
      <c r="A96" s="62"/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t="s" s="171">
        <f>IF(AA21=6,"soixante ",IF(AA11=80,"quatre-vingts ",IF(AA21=8,"quatre-vingt-","")))</f>
      </c>
    </row>
    <row r="97" ht="12.75" customHeight="1">
      <c r="A97" s="62"/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178">
        <f t="shared" si="7"/>
        <v>0</v>
      </c>
    </row>
    <row r="98" ht="12.75" customHeight="1">
      <c r="A98" s="183"/>
      <c r="B98" s="184"/>
      <c r="C98" s="184"/>
      <c r="D98" s="184"/>
      <c r="E98" s="184"/>
      <c r="F98" s="184"/>
      <c r="G98" s="184"/>
      <c r="H98" s="184"/>
      <c r="I98" s="184"/>
      <c r="J98" s="184"/>
      <c r="K98" s="184"/>
      <c r="L98" s="184"/>
      <c r="M98" s="184"/>
      <c r="N98" s="184"/>
      <c r="O98" s="184"/>
      <c r="P98" s="184"/>
      <c r="Q98" s="184"/>
      <c r="R98" s="184"/>
      <c r="S98" s="184"/>
      <c r="T98" s="184"/>
      <c r="U98" s="184"/>
      <c r="V98" s="184"/>
      <c r="W98" s="184"/>
      <c r="X98" s="184"/>
      <c r="Y98" s="184"/>
      <c r="Z98" s="184"/>
      <c r="AA98" t="s" s="185">
        <f>(AA23&amp;AA24&amp;AA25&amp;AA26&amp;AA27&amp;AA28&amp;AA29&amp;AA30&amp;AA31&amp;AA32&amp;AA33&amp;AA34&amp;AA35&amp;AA36&amp;AA37&amp;AA38&amp;AA39&amp;AA40&amp;AA41)</f>
        <v>281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dimension ref="A1:E11"/>
  <sheetViews>
    <sheetView workbookViewId="0" showGridLines="0" defaultGridColor="1"/>
  </sheetViews>
  <sheetFormatPr defaultColWidth="9.16667" defaultRowHeight="15" customHeight="1" outlineLevelRow="0" outlineLevelCol="0"/>
  <cols>
    <col min="1" max="1" width="24.6719" style="186" customWidth="1"/>
    <col min="2" max="5" width="9.17188" style="186" customWidth="1"/>
    <col min="6" max="16384" width="9.17188" style="186" customWidth="1"/>
  </cols>
  <sheetData>
    <row r="1" ht="13.55" customHeight="1">
      <c r="A1" t="s" s="38">
        <v>282</v>
      </c>
      <c r="B1" t="s" s="38">
        <v>283</v>
      </c>
      <c r="C1" s="187"/>
      <c r="D1" s="187"/>
      <c r="E1" s="187"/>
    </row>
    <row r="2" ht="13.55" customHeight="1">
      <c r="A2" t="s" s="38">
        <v>284</v>
      </c>
      <c r="B2" t="s" s="38">
        <v>245</v>
      </c>
      <c r="C2" s="187"/>
      <c r="D2" s="187"/>
      <c r="E2" s="187"/>
    </row>
    <row r="3" ht="13.55" customHeight="1">
      <c r="A3" t="s" s="38">
        <v>285</v>
      </c>
      <c r="B3" s="188">
        <v>1</v>
      </c>
      <c r="C3" s="187"/>
      <c r="D3" s="187"/>
      <c r="E3" s="187"/>
    </row>
    <row r="4" ht="13.55" customHeight="1">
      <c r="A4" t="s" s="38">
        <v>286</v>
      </c>
      <c r="B4" s="188">
        <v>0</v>
      </c>
      <c r="C4" s="187"/>
      <c r="D4" s="187"/>
      <c r="E4" s="187"/>
    </row>
    <row r="5" ht="13.55" customHeight="1">
      <c r="A5" t="s" s="38">
        <v>287</v>
      </c>
      <c r="B5" s="188">
        <v>0</v>
      </c>
      <c r="C5" s="187"/>
      <c r="D5" s="187"/>
      <c r="E5" s="187"/>
    </row>
    <row r="6" ht="13.55" customHeight="1">
      <c r="A6" t="s" s="38">
        <v>288</v>
      </c>
      <c r="B6" s="188">
        <v>1</v>
      </c>
      <c r="C6" s="187"/>
      <c r="D6" s="187"/>
      <c r="E6" s="187"/>
    </row>
    <row r="7" ht="13.55" customHeight="1">
      <c r="A7" t="s" s="38">
        <v>289</v>
      </c>
      <c r="B7" s="188">
        <v>1</v>
      </c>
      <c r="C7" s="187"/>
      <c r="D7" s="187"/>
      <c r="E7" s="187"/>
    </row>
    <row r="8" ht="13.55" customHeight="1">
      <c r="A8" t="s" s="38">
        <v>290</v>
      </c>
      <c r="B8" s="188">
        <v>0</v>
      </c>
      <c r="C8" s="187"/>
      <c r="D8" s="187"/>
      <c r="E8" s="187"/>
    </row>
    <row r="9" ht="13.55" customHeight="1">
      <c r="A9" t="s" s="38">
        <v>291</v>
      </c>
      <c r="B9" s="188">
        <v>0</v>
      </c>
      <c r="C9" s="187"/>
      <c r="D9" s="187"/>
      <c r="E9" s="187"/>
    </row>
    <row r="10" ht="13.55" customHeight="1">
      <c r="A10" t="s" s="38">
        <v>292</v>
      </c>
      <c r="B10" s="187"/>
      <c r="C10" t="s" s="38">
        <v>293</v>
      </c>
      <c r="D10" s="187"/>
      <c r="E10" s="187"/>
    </row>
    <row r="11" ht="13.55" customHeight="1">
      <c r="A11" t="s" s="38">
        <v>294</v>
      </c>
      <c r="B11" s="188">
        <v>0</v>
      </c>
      <c r="C11" s="187"/>
      <c r="D11" s="187"/>
      <c r="E11" s="187"/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dimension ref="A1:J28"/>
  <sheetViews>
    <sheetView workbookViewId="0" showGridLines="0" defaultGridColor="1"/>
  </sheetViews>
  <sheetFormatPr defaultColWidth="9.16667" defaultRowHeight="12.75" customHeight="1" outlineLevelRow="0" outlineLevelCol="0"/>
  <cols>
    <col min="1" max="1" width="6.67188" style="189" customWidth="1"/>
    <col min="2" max="2" width="35" style="189" customWidth="1"/>
    <col min="3" max="10" width="11.5" style="189" customWidth="1"/>
    <col min="11" max="16384" width="9.17188" style="189" customWidth="1"/>
  </cols>
  <sheetData>
    <row r="1" ht="13.55" customHeight="1">
      <c r="A1" s="168"/>
      <c r="B1" s="46"/>
      <c r="C1" s="46"/>
      <c r="D1" s="46"/>
      <c r="E1" s="46"/>
      <c r="F1" s="46"/>
      <c r="G1" s="46"/>
      <c r="H1" s="46"/>
      <c r="I1" s="46"/>
      <c r="J1" s="47"/>
    </row>
    <row r="2" ht="12.75" customHeight="1">
      <c r="A2" s="62"/>
      <c r="B2" t="s" s="190">
        <v>295</v>
      </c>
      <c r="C2" s="191"/>
      <c r="D2" s="191"/>
      <c r="E2" s="191"/>
      <c r="F2" s="191"/>
      <c r="G2" s="191"/>
      <c r="H2" s="191"/>
      <c r="I2" s="191"/>
      <c r="J2" s="192"/>
    </row>
    <row r="3" ht="14.55" customHeight="1">
      <c r="A3" s="62"/>
      <c r="B3" s="63"/>
      <c r="C3" s="193"/>
      <c r="D3" s="193"/>
      <c r="E3" s="193"/>
      <c r="F3" s="193"/>
      <c r="G3" s="193"/>
      <c r="H3" s="193"/>
      <c r="I3" s="193"/>
      <c r="J3" s="194"/>
    </row>
    <row r="4" ht="12.75" customHeight="1">
      <c r="A4" t="s" s="172">
        <v>243</v>
      </c>
      <c r="B4" t="s" s="195">
        <v>296</v>
      </c>
      <c r="C4" s="196"/>
      <c r="D4" s="196"/>
      <c r="E4" s="196"/>
      <c r="F4" s="196"/>
      <c r="G4" s="196"/>
      <c r="H4" s="196"/>
      <c r="I4" s="196"/>
      <c r="J4" s="196"/>
    </row>
    <row r="5" ht="15.55" customHeight="1">
      <c r="A5" s="62"/>
      <c r="B5" s="63"/>
      <c r="C5" s="80"/>
      <c r="D5" s="80"/>
      <c r="E5" s="80"/>
      <c r="F5" s="80"/>
      <c r="G5" s="80"/>
      <c r="H5" s="80"/>
      <c r="I5" s="80"/>
      <c r="J5" s="197"/>
    </row>
    <row r="6" ht="12.75" customHeight="1">
      <c r="A6" t="s" s="172">
        <v>246</v>
      </c>
      <c r="B6" t="s" s="195">
        <v>297</v>
      </c>
      <c r="C6" s="196"/>
      <c r="D6" s="196"/>
      <c r="E6" s="196"/>
      <c r="F6" s="196"/>
      <c r="G6" s="196"/>
      <c r="H6" s="196"/>
      <c r="I6" s="196"/>
      <c r="J6" s="196"/>
    </row>
    <row r="7" ht="15.55" customHeight="1">
      <c r="A7" s="62"/>
      <c r="B7" s="63"/>
      <c r="C7" s="80"/>
      <c r="D7" s="80"/>
      <c r="E7" s="80"/>
      <c r="F7" s="80"/>
      <c r="G7" s="80"/>
      <c r="H7" s="80"/>
      <c r="I7" s="80"/>
      <c r="J7" s="197"/>
    </row>
    <row r="8" ht="12.75" customHeight="1">
      <c r="A8" t="s" s="172">
        <v>249</v>
      </c>
      <c r="B8" t="s" s="195">
        <v>298</v>
      </c>
      <c r="C8" s="196"/>
      <c r="D8" s="196"/>
      <c r="E8" s="196"/>
      <c r="F8" s="196"/>
      <c r="G8" s="196"/>
      <c r="H8" s="196"/>
      <c r="I8" s="196"/>
      <c r="J8" s="196"/>
    </row>
    <row r="9" ht="15.55" customHeight="1">
      <c r="A9" s="62"/>
      <c r="B9" s="63"/>
      <c r="C9" s="80"/>
      <c r="D9" s="80"/>
      <c r="E9" s="80"/>
      <c r="F9" s="80"/>
      <c r="G9" s="80"/>
      <c r="H9" s="80"/>
      <c r="I9" s="80"/>
      <c r="J9" s="197"/>
    </row>
    <row r="10" ht="12.75" customHeight="1">
      <c r="A10" t="s" s="172">
        <v>252</v>
      </c>
      <c r="B10" t="s" s="195">
        <v>299</v>
      </c>
      <c r="C10" s="198"/>
      <c r="D10" s="198"/>
      <c r="E10" s="198"/>
      <c r="F10" s="198"/>
      <c r="G10" s="198"/>
      <c r="H10" s="198"/>
      <c r="I10" s="198"/>
      <c r="J10" s="198"/>
    </row>
    <row r="11" ht="15.55" customHeight="1">
      <c r="A11" s="62"/>
      <c r="B11" s="63"/>
      <c r="C11" s="80"/>
      <c r="D11" s="80"/>
      <c r="E11" s="80"/>
      <c r="F11" s="80"/>
      <c r="G11" s="80"/>
      <c r="H11" s="80"/>
      <c r="I11" s="80"/>
      <c r="J11" s="197"/>
    </row>
    <row r="12" ht="12.75" customHeight="1">
      <c r="A12" t="s" s="172">
        <v>254</v>
      </c>
      <c r="B12" t="s" s="195">
        <v>300</v>
      </c>
      <c r="C12" s="196"/>
      <c r="D12" s="196"/>
      <c r="E12" s="196"/>
      <c r="F12" s="196"/>
      <c r="G12" s="196"/>
      <c r="H12" s="196"/>
      <c r="I12" s="196"/>
      <c r="J12" s="196"/>
    </row>
    <row r="13" ht="15.55" customHeight="1">
      <c r="A13" s="62"/>
      <c r="B13" s="63"/>
      <c r="C13" s="80"/>
      <c r="D13" s="80"/>
      <c r="E13" s="80"/>
      <c r="F13" s="80"/>
      <c r="G13" s="80"/>
      <c r="H13" s="80"/>
      <c r="I13" s="80"/>
      <c r="J13" s="197"/>
    </row>
    <row r="14" ht="12.75" customHeight="1">
      <c r="A14" t="s" s="172">
        <v>256</v>
      </c>
      <c r="B14" t="s" s="195">
        <v>301</v>
      </c>
      <c r="C14" s="196"/>
      <c r="D14" s="196"/>
      <c r="E14" s="196"/>
      <c r="F14" s="196"/>
      <c r="G14" s="196"/>
      <c r="H14" s="196"/>
      <c r="I14" s="196"/>
      <c r="J14" s="196"/>
    </row>
    <row r="15" ht="15.55" customHeight="1">
      <c r="A15" s="62"/>
      <c r="B15" s="63"/>
      <c r="C15" s="80"/>
      <c r="D15" s="80"/>
      <c r="E15" s="80"/>
      <c r="F15" s="80"/>
      <c r="G15" s="80"/>
      <c r="H15" s="80"/>
      <c r="I15" s="80"/>
      <c r="J15" s="197"/>
    </row>
    <row r="16" ht="12.75" customHeight="1">
      <c r="A16" t="s" s="172">
        <v>259</v>
      </c>
      <c r="B16" t="s" s="195">
        <v>302</v>
      </c>
      <c r="C16" s="196"/>
      <c r="D16" s="196"/>
      <c r="E16" s="196"/>
      <c r="F16" s="196"/>
      <c r="G16" s="196"/>
      <c r="H16" s="196"/>
      <c r="I16" s="196"/>
      <c r="J16" s="196"/>
    </row>
    <row r="17" ht="15.55" customHeight="1">
      <c r="A17" s="62"/>
      <c r="B17" s="63"/>
      <c r="C17" s="80"/>
      <c r="D17" s="80"/>
      <c r="E17" s="80"/>
      <c r="F17" s="80"/>
      <c r="G17" s="80"/>
      <c r="H17" s="80"/>
      <c r="I17" s="80"/>
      <c r="J17" s="197"/>
    </row>
    <row r="18" ht="12.75" customHeight="1">
      <c r="A18" t="s" s="172">
        <v>262</v>
      </c>
      <c r="B18" t="s" s="195">
        <v>303</v>
      </c>
      <c r="C18" s="199"/>
      <c r="D18" s="199"/>
      <c r="E18" s="199"/>
      <c r="F18" s="199"/>
      <c r="G18" s="199"/>
      <c r="H18" s="199"/>
      <c r="I18" s="199"/>
      <c r="J18" s="199"/>
    </row>
    <row r="19" ht="15.55" customHeight="1">
      <c r="A19" s="62"/>
      <c r="B19" s="63"/>
      <c r="C19" s="80"/>
      <c r="D19" s="80"/>
      <c r="E19" s="80"/>
      <c r="F19" s="80"/>
      <c r="G19" s="80"/>
      <c r="H19" s="80"/>
      <c r="I19" s="80"/>
      <c r="J19" s="197"/>
    </row>
    <row r="20" ht="12.75" customHeight="1">
      <c r="A20" t="s" s="172">
        <v>304</v>
      </c>
      <c r="B20" t="s" s="195">
        <v>305</v>
      </c>
      <c r="C20" s="199"/>
      <c r="D20" s="199"/>
      <c r="E20" s="199"/>
      <c r="F20" s="199"/>
      <c r="G20" s="199"/>
      <c r="H20" s="199"/>
      <c r="I20" s="199"/>
      <c r="J20" s="199"/>
    </row>
    <row r="21" ht="15.55" customHeight="1">
      <c r="A21" s="62"/>
      <c r="B21" s="63"/>
      <c r="C21" s="80"/>
      <c r="D21" s="80"/>
      <c r="E21" s="80"/>
      <c r="F21" s="80"/>
      <c r="G21" s="80"/>
      <c r="H21" s="80"/>
      <c r="I21" s="80"/>
      <c r="J21" s="197"/>
    </row>
    <row r="22" ht="12.75" customHeight="1">
      <c r="A22" t="s" s="172">
        <v>269</v>
      </c>
      <c r="B22" t="s" s="195">
        <v>306</v>
      </c>
      <c r="C22" s="199"/>
      <c r="D22" s="199"/>
      <c r="E22" s="199"/>
      <c r="F22" s="199"/>
      <c r="G22" s="199"/>
      <c r="H22" s="199"/>
      <c r="I22" s="199"/>
      <c r="J22" s="199"/>
    </row>
    <row r="23" ht="15.55" customHeight="1">
      <c r="A23" s="62"/>
      <c r="B23" s="63"/>
      <c r="C23" s="80"/>
      <c r="D23" s="80"/>
      <c r="E23" s="80"/>
      <c r="F23" s="80"/>
      <c r="G23" s="80"/>
      <c r="H23" s="80"/>
      <c r="I23" s="80"/>
      <c r="J23" s="197"/>
    </row>
    <row r="24" ht="12.75" customHeight="1">
      <c r="A24" t="s" s="172">
        <v>272</v>
      </c>
      <c r="B24" t="s" s="195">
        <v>307</v>
      </c>
      <c r="C24" s="196"/>
      <c r="D24" s="196"/>
      <c r="E24" s="196"/>
      <c r="F24" s="196"/>
      <c r="G24" s="196"/>
      <c r="H24" s="196"/>
      <c r="I24" s="196"/>
      <c r="J24" s="196"/>
    </row>
    <row r="25" ht="14.55" customHeight="1">
      <c r="A25" s="62"/>
      <c r="B25" s="63"/>
      <c r="C25" s="200"/>
      <c r="D25" s="200"/>
      <c r="E25" s="200"/>
      <c r="F25" s="200"/>
      <c r="G25" s="200"/>
      <c r="H25" s="200"/>
      <c r="I25" s="200"/>
      <c r="J25" s="201"/>
    </row>
    <row r="26" ht="13.55" customHeight="1">
      <c r="A26" s="62"/>
      <c r="B26" s="63"/>
      <c r="C26" s="63"/>
      <c r="D26" s="63"/>
      <c r="E26" s="63"/>
      <c r="F26" s="63"/>
      <c r="G26" s="63"/>
      <c r="H26" s="63"/>
      <c r="I26" s="63"/>
      <c r="J26" s="52"/>
    </row>
    <row r="27" ht="14.55" customHeight="1">
      <c r="A27" s="62"/>
      <c r="B27" s="63"/>
      <c r="C27" s="193"/>
      <c r="D27" s="193"/>
      <c r="E27" s="193"/>
      <c r="F27" s="193"/>
      <c r="G27" s="193"/>
      <c r="H27" s="193"/>
      <c r="I27" s="193"/>
      <c r="J27" s="194"/>
    </row>
    <row r="28" ht="60" customHeight="1">
      <c r="A28" t="s" s="202">
        <v>275</v>
      </c>
      <c r="B28" t="s" s="203">
        <v>308</v>
      </c>
      <c r="C28" s="196"/>
      <c r="D28" s="196"/>
      <c r="E28" s="196"/>
      <c r="F28" s="196"/>
      <c r="G28" s="196"/>
      <c r="H28" s="196"/>
      <c r="I28" s="196"/>
      <c r="J28" s="196"/>
    </row>
  </sheetData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" right="0.708661" top="0.748031" bottom="0.748031" header="0.314961" footer="0.314961"/>
  <pageSetup firstPageNumber="1" fitToHeight="1" fitToWidth="1" scale="100" useFirstPageNumber="0" orientation="landscape" pageOrder="downThenOver"/>
  <headerFooter>
    <oddFooter>&amp;C&amp;"Helvetica Neue,Regular"&amp;12&amp;K000000&amp;P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dimension ref="A1:F54"/>
  <sheetViews>
    <sheetView workbookViewId="0" showGridLines="0" defaultGridColor="1"/>
  </sheetViews>
  <sheetFormatPr defaultColWidth="9.16667" defaultRowHeight="12.75" customHeight="1" outlineLevelRow="0" outlineLevelCol="0"/>
  <cols>
    <col min="1" max="1" width="6.67188" style="204" customWidth="1"/>
    <col min="2" max="2" width="68.1719" style="204" customWidth="1"/>
    <col min="3" max="6" width="15.5" style="204" customWidth="1"/>
    <col min="7" max="16384" width="9.17188" style="204" customWidth="1"/>
  </cols>
  <sheetData>
    <row r="1" ht="13.55" customHeight="1">
      <c r="A1" s="168"/>
      <c r="B1" s="46"/>
      <c r="C1" s="46"/>
      <c r="D1" s="46"/>
      <c r="E1" s="46"/>
      <c r="F1" s="47"/>
    </row>
    <row r="2" ht="16.15" customHeight="1">
      <c r="A2" s="62"/>
      <c r="B2" t="s" s="205">
        <v>309</v>
      </c>
      <c r="C2" s="206"/>
      <c r="D2" s="206"/>
      <c r="E2" s="206"/>
      <c r="F2" s="207"/>
    </row>
    <row r="3" ht="13.55" customHeight="1">
      <c r="A3" s="62"/>
      <c r="B3" s="63"/>
      <c r="C3" s="63"/>
      <c r="D3" s="63"/>
      <c r="E3" s="63"/>
      <c r="F3" s="52"/>
    </row>
    <row r="4" ht="12.75" customHeight="1">
      <c r="A4" s="62"/>
      <c r="B4" t="s" s="208">
        <v>310</v>
      </c>
      <c r="C4" t="s" s="208">
        <v>311</v>
      </c>
      <c r="D4" t="s" s="208">
        <v>312</v>
      </c>
      <c r="E4" t="s" s="208">
        <v>313</v>
      </c>
      <c r="F4" t="s" s="209">
        <v>314</v>
      </c>
    </row>
    <row r="5" ht="14.55" customHeight="1">
      <c r="A5" s="62"/>
      <c r="B5" s="193"/>
      <c r="C5" s="193"/>
      <c r="D5" s="193"/>
      <c r="E5" s="193"/>
      <c r="F5" s="210"/>
    </row>
    <row r="6" ht="12.75" customHeight="1">
      <c r="A6" s="211"/>
      <c r="B6" s="212"/>
      <c r="C6" s="213"/>
      <c r="D6" s="214"/>
      <c r="E6" s="215"/>
      <c r="F6" t="s" s="216">
        <f>IF(AND(E6="",D6=""),"",ROUND(ROUND(E6,2)*ROUND(D6,3),2))</f>
      </c>
    </row>
    <row r="7" ht="15.55" customHeight="1">
      <c r="A7" s="62"/>
      <c r="B7" s="80"/>
      <c r="C7" s="80"/>
      <c r="D7" s="80"/>
      <c r="E7" s="80"/>
      <c r="F7" s="217"/>
    </row>
    <row r="8" ht="12.75" customHeight="1">
      <c r="A8" s="211"/>
      <c r="B8" s="212"/>
      <c r="C8" s="213"/>
      <c r="D8" s="214"/>
      <c r="E8" s="215"/>
      <c r="F8" t="s" s="216">
        <f>IF(AND(E8="",D8=""),"",ROUND(ROUND(E8,2)*ROUND(D8,3),2))</f>
      </c>
    </row>
    <row r="9" ht="15.55" customHeight="1">
      <c r="A9" s="62"/>
      <c r="B9" s="80"/>
      <c r="C9" s="80"/>
      <c r="D9" s="80"/>
      <c r="E9" s="80"/>
      <c r="F9" s="217"/>
    </row>
    <row r="10" ht="12.75" customHeight="1">
      <c r="A10" s="211"/>
      <c r="B10" s="212"/>
      <c r="C10" s="213"/>
      <c r="D10" s="214"/>
      <c r="E10" s="215"/>
      <c r="F10" t="s" s="216">
        <f>IF(AND(E10="",D10=""),"",ROUND(ROUND(E10,2)*ROUND(D10,3),2))</f>
      </c>
    </row>
    <row r="11" ht="15.55" customHeight="1">
      <c r="A11" s="62"/>
      <c r="B11" s="80"/>
      <c r="C11" s="80"/>
      <c r="D11" s="80"/>
      <c r="E11" s="80"/>
      <c r="F11" s="217"/>
    </row>
    <row r="12" ht="12.75" customHeight="1">
      <c r="A12" s="211"/>
      <c r="B12" s="212"/>
      <c r="C12" s="213"/>
      <c r="D12" s="214"/>
      <c r="E12" s="215"/>
      <c r="F12" t="s" s="216">
        <f>IF(AND(E12="",D12=""),"",ROUND(ROUND(E12,2)*ROUND(D12,3),2))</f>
      </c>
    </row>
    <row r="13" ht="15.55" customHeight="1">
      <c r="A13" s="62"/>
      <c r="B13" s="80"/>
      <c r="C13" s="80"/>
      <c r="D13" s="80"/>
      <c r="E13" s="80"/>
      <c r="F13" s="217"/>
    </row>
    <row r="14" ht="12.75" customHeight="1">
      <c r="A14" s="211"/>
      <c r="B14" s="212"/>
      <c r="C14" s="213"/>
      <c r="D14" s="214"/>
      <c r="E14" s="215"/>
      <c r="F14" t="s" s="216">
        <f>IF(AND(E14="",D14=""),"",ROUND(ROUND(E14,2)*ROUND(D14,3),2))</f>
      </c>
    </row>
    <row r="15" ht="15.55" customHeight="1">
      <c r="A15" s="62"/>
      <c r="B15" s="80"/>
      <c r="C15" s="80"/>
      <c r="D15" s="80"/>
      <c r="E15" s="80"/>
      <c r="F15" s="217"/>
    </row>
    <row r="16" ht="12.75" customHeight="1">
      <c r="A16" s="211"/>
      <c r="B16" s="212"/>
      <c r="C16" s="213"/>
      <c r="D16" s="214"/>
      <c r="E16" s="215"/>
      <c r="F16" t="s" s="216">
        <f>IF(AND(E16="",D16=""),"",ROUND(ROUND(E16,2)*ROUND(D16,3),2))</f>
      </c>
    </row>
    <row r="17" ht="15.55" customHeight="1">
      <c r="A17" s="62"/>
      <c r="B17" s="80"/>
      <c r="C17" s="80"/>
      <c r="D17" s="80"/>
      <c r="E17" s="80"/>
      <c r="F17" s="217"/>
    </row>
    <row r="18" ht="12.75" customHeight="1">
      <c r="A18" s="211"/>
      <c r="B18" s="212"/>
      <c r="C18" s="213"/>
      <c r="D18" s="214"/>
      <c r="E18" s="215"/>
      <c r="F18" t="s" s="216">
        <f>IF(AND(E18="",D18=""),"",ROUND(ROUND(E18,2)*ROUND(D18,3),2))</f>
      </c>
    </row>
    <row r="19" ht="15.55" customHeight="1">
      <c r="A19" s="62"/>
      <c r="B19" s="80"/>
      <c r="C19" s="80"/>
      <c r="D19" s="80"/>
      <c r="E19" s="80"/>
      <c r="F19" s="217"/>
    </row>
    <row r="20" ht="12.75" customHeight="1">
      <c r="A20" s="211"/>
      <c r="B20" s="212"/>
      <c r="C20" s="213"/>
      <c r="D20" s="214"/>
      <c r="E20" s="215"/>
      <c r="F20" t="s" s="216">
        <f>IF(AND(E20="",D20=""),"",ROUND(ROUND(E20,2)*ROUND(D20,3),2))</f>
      </c>
    </row>
    <row r="21" ht="15.55" customHeight="1">
      <c r="A21" s="62"/>
      <c r="B21" s="80"/>
      <c r="C21" s="80"/>
      <c r="D21" s="80"/>
      <c r="E21" s="80"/>
      <c r="F21" s="217"/>
    </row>
    <row r="22" ht="12.75" customHeight="1">
      <c r="A22" s="211"/>
      <c r="B22" s="212"/>
      <c r="C22" s="213"/>
      <c r="D22" s="214"/>
      <c r="E22" s="215"/>
      <c r="F22" t="s" s="216">
        <f>IF(AND(E22="",D22=""),"",ROUND(ROUND(E22,2)*ROUND(D22,3),2))</f>
      </c>
    </row>
    <row r="23" ht="15.55" customHeight="1">
      <c r="A23" s="62"/>
      <c r="B23" s="80"/>
      <c r="C23" s="80"/>
      <c r="D23" s="80"/>
      <c r="E23" s="80"/>
      <c r="F23" s="217"/>
    </row>
    <row r="24" ht="12.75" customHeight="1">
      <c r="A24" s="211"/>
      <c r="B24" s="212"/>
      <c r="C24" s="213"/>
      <c r="D24" s="214"/>
      <c r="E24" s="215"/>
      <c r="F24" t="s" s="216">
        <f>IF(AND(E24="",D24=""),"",ROUND(ROUND(E24,2)*ROUND(D24,3),2))</f>
      </c>
    </row>
    <row r="25" ht="15.55" customHeight="1">
      <c r="A25" s="62"/>
      <c r="B25" s="80"/>
      <c r="C25" s="80"/>
      <c r="D25" s="80"/>
      <c r="E25" s="80"/>
      <c r="F25" s="217"/>
    </row>
    <row r="26" ht="12.75" customHeight="1">
      <c r="A26" s="211"/>
      <c r="B26" s="212"/>
      <c r="C26" s="213"/>
      <c r="D26" s="214"/>
      <c r="E26" s="215"/>
      <c r="F26" t="s" s="216">
        <f>IF(AND(E26="",D26=""),"",ROUND(ROUND(E26,2)*ROUND(D26,3),2))</f>
      </c>
    </row>
    <row r="27" ht="15.55" customHeight="1">
      <c r="A27" s="62"/>
      <c r="B27" s="80"/>
      <c r="C27" s="80"/>
      <c r="D27" s="80"/>
      <c r="E27" s="80"/>
      <c r="F27" s="217"/>
    </row>
    <row r="28" ht="12.75" customHeight="1">
      <c r="A28" s="211"/>
      <c r="B28" s="212"/>
      <c r="C28" s="213"/>
      <c r="D28" s="214"/>
      <c r="E28" s="215"/>
      <c r="F28" t="s" s="216">
        <f>IF(AND(E28="",D28=""),"",ROUND(ROUND(E28,2)*ROUND(D28,3),2))</f>
      </c>
    </row>
    <row r="29" ht="15.55" customHeight="1">
      <c r="A29" s="62"/>
      <c r="B29" s="80"/>
      <c r="C29" s="80"/>
      <c r="D29" s="80"/>
      <c r="E29" s="80"/>
      <c r="F29" s="217"/>
    </row>
    <row r="30" ht="12.75" customHeight="1">
      <c r="A30" s="211"/>
      <c r="B30" s="212"/>
      <c r="C30" s="213"/>
      <c r="D30" s="214"/>
      <c r="E30" s="215"/>
      <c r="F30" t="s" s="216">
        <f>IF(AND(E30="",D30=""),"",ROUND(ROUND(E30,2)*ROUND(D30,3),2))</f>
      </c>
    </row>
    <row r="31" ht="15.55" customHeight="1">
      <c r="A31" s="62"/>
      <c r="B31" s="80"/>
      <c r="C31" s="80"/>
      <c r="D31" s="80"/>
      <c r="E31" s="80"/>
      <c r="F31" s="217"/>
    </row>
    <row r="32" ht="12.75" customHeight="1">
      <c r="A32" s="211"/>
      <c r="B32" s="212"/>
      <c r="C32" s="213"/>
      <c r="D32" s="214"/>
      <c r="E32" s="215"/>
      <c r="F32" t="s" s="216">
        <f>IF(AND(E32="",D32=""),"",ROUND(ROUND(E32,2)*ROUND(D32,3),2))</f>
      </c>
    </row>
    <row r="33" ht="15.55" customHeight="1">
      <c r="A33" s="62"/>
      <c r="B33" s="80"/>
      <c r="C33" s="80"/>
      <c r="D33" s="80"/>
      <c r="E33" s="80"/>
      <c r="F33" s="217"/>
    </row>
    <row r="34" ht="12.75" customHeight="1">
      <c r="A34" s="211"/>
      <c r="B34" s="212"/>
      <c r="C34" s="213"/>
      <c r="D34" s="214"/>
      <c r="E34" s="215"/>
      <c r="F34" t="s" s="216">
        <f>IF(AND(E34="",D34=""),"",ROUND(ROUND(E34,2)*ROUND(D34,3),2))</f>
      </c>
    </row>
    <row r="35" ht="15.55" customHeight="1">
      <c r="A35" s="62"/>
      <c r="B35" s="80"/>
      <c r="C35" s="80"/>
      <c r="D35" s="80"/>
      <c r="E35" s="80"/>
      <c r="F35" s="217"/>
    </row>
    <row r="36" ht="12.75" customHeight="1">
      <c r="A36" s="211"/>
      <c r="B36" s="212"/>
      <c r="C36" s="213"/>
      <c r="D36" s="214"/>
      <c r="E36" s="215"/>
      <c r="F36" t="s" s="216">
        <f>IF(AND(E36="",D36=""),"",ROUND(ROUND(E36,2)*ROUND(D36,3),2))</f>
      </c>
    </row>
    <row r="37" ht="15.55" customHeight="1">
      <c r="A37" s="62"/>
      <c r="B37" s="80"/>
      <c r="C37" s="80"/>
      <c r="D37" s="80"/>
      <c r="E37" s="80"/>
      <c r="F37" s="217"/>
    </row>
    <row r="38" ht="12.75" customHeight="1">
      <c r="A38" s="211"/>
      <c r="B38" s="212"/>
      <c r="C38" s="213"/>
      <c r="D38" s="214"/>
      <c r="E38" s="215"/>
      <c r="F38" t="s" s="216">
        <f>IF(AND(E38="",D38=""),"",ROUND(ROUND(E38,2)*ROUND(D38,3),2))</f>
      </c>
    </row>
    <row r="39" ht="15.55" customHeight="1">
      <c r="A39" s="62"/>
      <c r="B39" s="80"/>
      <c r="C39" s="80"/>
      <c r="D39" s="80"/>
      <c r="E39" s="80"/>
      <c r="F39" s="217"/>
    </row>
    <row r="40" ht="12.75" customHeight="1">
      <c r="A40" s="211"/>
      <c r="B40" s="212"/>
      <c r="C40" s="213"/>
      <c r="D40" s="214"/>
      <c r="E40" s="215"/>
      <c r="F40" t="s" s="216">
        <f>IF(AND(E40="",D40=""),"",ROUND(ROUND(E40,2)*ROUND(D40,3),2))</f>
      </c>
    </row>
    <row r="41" ht="15.55" customHeight="1">
      <c r="A41" s="62"/>
      <c r="B41" s="80"/>
      <c r="C41" s="80"/>
      <c r="D41" s="80"/>
      <c r="E41" s="80"/>
      <c r="F41" s="217"/>
    </row>
    <row r="42" ht="12.75" customHeight="1">
      <c r="A42" s="211"/>
      <c r="B42" s="212"/>
      <c r="C42" s="213"/>
      <c r="D42" s="214"/>
      <c r="E42" s="215"/>
      <c r="F42" t="s" s="216">
        <f>IF(AND(E42="",D42=""),"",ROUND(ROUND(E42,2)*ROUND(D42,3),2))</f>
      </c>
    </row>
    <row r="43" ht="15.55" customHeight="1">
      <c r="A43" s="62"/>
      <c r="B43" s="80"/>
      <c r="C43" s="80"/>
      <c r="D43" s="80"/>
      <c r="E43" s="80"/>
      <c r="F43" s="217"/>
    </row>
    <row r="44" ht="12.75" customHeight="1">
      <c r="A44" s="211"/>
      <c r="B44" s="212"/>
      <c r="C44" s="213"/>
      <c r="D44" s="214"/>
      <c r="E44" s="215"/>
      <c r="F44" t="s" s="216">
        <f>IF(AND(E44="",D44=""),"",ROUND(ROUND(E44,2)*ROUND(D44,3),2))</f>
      </c>
    </row>
    <row r="45" ht="15.55" customHeight="1">
      <c r="A45" s="62"/>
      <c r="B45" s="80"/>
      <c r="C45" s="80"/>
      <c r="D45" s="80"/>
      <c r="E45" s="80"/>
      <c r="F45" s="217"/>
    </row>
    <row r="46" ht="12.75" customHeight="1">
      <c r="A46" s="211"/>
      <c r="B46" s="212"/>
      <c r="C46" s="213"/>
      <c r="D46" s="214"/>
      <c r="E46" s="215"/>
      <c r="F46" t="s" s="216">
        <f>IF(AND(E46="",D46=""),"",ROUND(ROUND(E46,2)*ROUND(D46,3),2))</f>
      </c>
    </row>
    <row r="47" ht="15.55" customHeight="1">
      <c r="A47" s="62"/>
      <c r="B47" s="80"/>
      <c r="C47" s="80"/>
      <c r="D47" s="80"/>
      <c r="E47" s="80"/>
      <c r="F47" s="217"/>
    </row>
    <row r="48" ht="12.75" customHeight="1">
      <c r="A48" s="211"/>
      <c r="B48" s="212"/>
      <c r="C48" s="213"/>
      <c r="D48" s="214"/>
      <c r="E48" s="215"/>
      <c r="F48" t="s" s="216">
        <f>IF(AND(E48="",D48=""),"",ROUND(ROUND(E48,2)*ROUND(D48,3),2))</f>
      </c>
    </row>
    <row r="49" ht="15.55" customHeight="1">
      <c r="A49" s="62"/>
      <c r="B49" s="80"/>
      <c r="C49" s="80"/>
      <c r="D49" s="80"/>
      <c r="E49" s="80"/>
      <c r="F49" s="217"/>
    </row>
    <row r="50" ht="12.75" customHeight="1">
      <c r="A50" s="211"/>
      <c r="B50" s="212"/>
      <c r="C50" s="213"/>
      <c r="D50" s="214"/>
      <c r="E50" s="215"/>
      <c r="F50" t="s" s="216">
        <f>IF(AND(E50="",D50=""),"",ROUND(ROUND(E50,2)*ROUND(D50,3),2))</f>
      </c>
    </row>
    <row r="51" ht="15.55" customHeight="1">
      <c r="A51" s="62"/>
      <c r="B51" s="80"/>
      <c r="C51" s="80"/>
      <c r="D51" s="80"/>
      <c r="E51" s="80"/>
      <c r="F51" s="217"/>
    </row>
    <row r="52" ht="12.75" customHeight="1">
      <c r="A52" s="211"/>
      <c r="B52" s="212"/>
      <c r="C52" s="213"/>
      <c r="D52" s="214"/>
      <c r="E52" s="215"/>
      <c r="F52" t="s" s="216">
        <f>IF(AND(E52="",D52=""),"",ROUND(ROUND(E52,2)*ROUND(D52,3),2))</f>
      </c>
    </row>
    <row r="53" ht="15.55" customHeight="1">
      <c r="A53" s="62"/>
      <c r="B53" s="80"/>
      <c r="C53" s="80"/>
      <c r="D53" s="80"/>
      <c r="E53" s="80"/>
      <c r="F53" s="217"/>
    </row>
    <row r="54" ht="12.75" customHeight="1">
      <c r="A54" s="218"/>
      <c r="B54" s="212"/>
      <c r="C54" s="213"/>
      <c r="D54" s="214"/>
      <c r="E54" s="215"/>
      <c r="F54" t="s" s="216">
        <f>IF(AND(E54="",D54=""),"",ROUND(ROUND(E54,2)*ROUND(D54,3),2))</f>
      </c>
    </row>
  </sheetData>
  <mergeCells count="1">
    <mergeCell ref="B2:F2"/>
  </mergeCells>
  <conditionalFormatting sqref="E6:F6 E8:F8 E10:F10 E12:F12 E14:F14 E16:F16 E18:F18 E20:F20 E22:F22 E24:F24 E26:F26 E28:F28 E30:F30 E32:F32 E34:F34 E36:F36 E38:F38 E40:F40 E42:F42 E44:F44 E46:F46 E48:F48 E50:F50 E52:F52 E54:F54">
    <cfRule type="cellIs" dxfId="1" priority="1" operator="lessThan" stopIfTrue="1">
      <formula>0</formula>
    </cfRule>
  </conditionalFormatting>
  <pageMargins left="0.708661" right="0.708661" top="0.748031" bottom="0.748031" header="0.314961" footer="0.314961"/>
  <pageSetup firstPageNumber="1" fitToHeight="1" fitToWidth="1" scale="100" useFirstPageNumber="0" orientation="landscape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